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G:\Mi unidad\Carolina Silva Correa (personal)\Materias\007. SII\AT 2021\Charlas gratis SII\Material de las 8 charlas\"/>
    </mc:Choice>
  </mc:AlternateContent>
  <xr:revisionPtr revIDLastSave="0" documentId="13_ncr:1_{A256AB3B-E66E-43B1-A09A-8ABCA0DC361C}" xr6:coauthVersionLast="46" xr6:coauthVersionMax="46" xr10:uidLastSave="{00000000-0000-0000-0000-000000000000}"/>
  <bookViews>
    <workbookView xWindow="28692" yWindow="-108" windowWidth="29016" windowHeight="16416" tabRatio="928" xr2:uid="{00000000-000D-0000-FFFF-FFFF00000000}"/>
  </bookViews>
  <sheets>
    <sheet name="Indice" sheetId="15" r:id="rId1"/>
    <sheet name="1.-Dividendos percibidos " sheetId="8" r:id="rId2"/>
    <sheet name="2.-Dividendos distribuidos" sheetId="16" r:id="rId3"/>
    <sheet name="3.- GR art.21 LIR" sheetId="17" r:id="rId4"/>
    <sheet name="4.-Incentivo al ahorro art. 14E" sheetId="18" r:id="rId5"/>
    <sheet name="5.-INR" sheetId="20" r:id="rId6"/>
    <sheet name="6.- Pérdidas de arrastre" sheetId="19" r:id="rId7"/>
    <sheet name="7.- Corrección monetaria CPTi" sheetId="21" r:id="rId8"/>
  </sheets>
  <definedNames>
    <definedName name="_Hlt284861986" localSheetId="3">'3.- GR art.21 LIR'!$G$14</definedName>
    <definedName name="_Hlt284861998" localSheetId="3">'3.- GR art.21 LIR'!$H$16</definedName>
    <definedName name="_xlnm.Print_Area" localSheetId="5">'5.-INR'!$A$1:$J$25</definedName>
    <definedName name="_xlnm.Print_Area" localSheetId="6">'6.- Pérdidas de arrastre'!$A$1:$J$43</definedName>
    <definedName name="_xlnm.Print_Area" localSheetId="7">'7.- Corrección monetaria CPTi'!$A$1:$J$24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3" i="19" l="1"/>
  <c r="C22" i="21" l="1"/>
  <c r="C21" i="21" l="1"/>
  <c r="F15" i="21"/>
  <c r="F21" i="21" s="1"/>
  <c r="F14" i="21"/>
  <c r="F38" i="19"/>
  <c r="E37" i="19"/>
  <c r="E36" i="19"/>
  <c r="C37" i="19"/>
  <c r="C36" i="19"/>
  <c r="C35" i="19"/>
  <c r="E35" i="19"/>
  <c r="E31" i="19"/>
  <c r="F32" i="19" s="1"/>
  <c r="C22" i="19"/>
  <c r="F15" i="19"/>
  <c r="F13" i="20"/>
  <c r="F16" i="20" s="1"/>
  <c r="C22" i="20"/>
  <c r="C23" i="8"/>
  <c r="C20" i="16"/>
  <c r="C25" i="17"/>
  <c r="F15" i="18"/>
  <c r="F16" i="18" s="1"/>
  <c r="F17" i="18" s="1"/>
  <c r="F24" i="18" s="1"/>
  <c r="F16" i="21" l="1"/>
  <c r="F22" i="21" s="1"/>
  <c r="F40" i="19"/>
  <c r="F20" i="21"/>
  <c r="F23" i="20"/>
  <c r="F21" i="20"/>
  <c r="F15" i="20"/>
  <c r="F17" i="20" s="1"/>
  <c r="F22" i="20" s="1"/>
  <c r="B6" i="15"/>
  <c r="B7" i="15" s="1"/>
  <c r="B8" i="15" s="1"/>
  <c r="B9" i="15" s="1"/>
  <c r="B10" i="15" s="1"/>
  <c r="B11" i="15" s="1"/>
  <c r="F21" i="19"/>
  <c r="F17" i="19"/>
  <c r="F22" i="19" s="1"/>
  <c r="C17" i="17"/>
  <c r="F23" i="21" l="1"/>
  <c r="F24" i="19"/>
  <c r="F24" i="20"/>
  <c r="F17" i="17" l="1"/>
  <c r="F16" i="17"/>
  <c r="F19" i="17" l="1"/>
  <c r="F18" i="17"/>
  <c r="F20" i="17" l="1"/>
  <c r="F26" i="17"/>
  <c r="F13" i="16" l="1"/>
  <c r="F15" i="16" s="1"/>
  <c r="F20" i="16" s="1"/>
  <c r="F22" i="18"/>
  <c r="F18" i="18"/>
  <c r="F23" i="18" s="1"/>
  <c r="F24" i="17"/>
  <c r="F25" i="17"/>
  <c r="F27" i="17" s="1"/>
  <c r="F21" i="16"/>
  <c r="F19" i="16"/>
  <c r="F24" i="8"/>
  <c r="F22" i="8"/>
  <c r="F17" i="8"/>
  <c r="F22" i="16" l="1"/>
  <c r="F25" i="18"/>
  <c r="F16" i="8" l="1"/>
  <c r="F18" i="8" s="1"/>
  <c r="F7" i="8" l="1"/>
  <c r="F23" i="8" s="1"/>
  <c r="F25" i="8" s="1"/>
</calcChain>
</file>

<file path=xl/sharedStrings.xml><?xml version="1.0" encoding="utf-8"?>
<sst xmlns="http://schemas.openxmlformats.org/spreadsheetml/2006/main" count="367" uniqueCount="116">
  <si>
    <t>Remuneraciones</t>
  </si>
  <si>
    <t>(+)</t>
  </si>
  <si>
    <t>(-)</t>
  </si>
  <si>
    <t>(=)</t>
  </si>
  <si>
    <t>Detalle</t>
  </si>
  <si>
    <t>Pérdida del ejercicio</t>
  </si>
  <si>
    <t>Ingresos del giro percibidos</t>
  </si>
  <si>
    <t>Capital aportado</t>
  </si>
  <si>
    <t>CPT del ejercicio</t>
  </si>
  <si>
    <t>Año 1</t>
  </si>
  <si>
    <t>Año 2</t>
  </si>
  <si>
    <t>Cód. 1145</t>
  </si>
  <si>
    <t>Cód. 1694</t>
  </si>
  <si>
    <t>Cód. 1697</t>
  </si>
  <si>
    <t>Capital Propio Tributario positivo</t>
  </si>
  <si>
    <t>Cód. 645</t>
  </si>
  <si>
    <t>Multas fiscales</t>
  </si>
  <si>
    <t>Cód. 1662</t>
  </si>
  <si>
    <t>Cód. 1144</t>
  </si>
  <si>
    <t>Cód. 1690</t>
  </si>
  <si>
    <t>RLI afecta IDPC</t>
  </si>
  <si>
    <t>Resultado financiero</t>
  </si>
  <si>
    <t>Cód. 1672</t>
  </si>
  <si>
    <t>Cód. 1671</t>
  </si>
  <si>
    <t>Cód. 1665</t>
  </si>
  <si>
    <t>Cód. 1660</t>
  </si>
  <si>
    <t>Cód. 1183</t>
  </si>
  <si>
    <t>RLI</t>
  </si>
  <si>
    <t>INR</t>
  </si>
  <si>
    <t>Cód. 1686</t>
  </si>
  <si>
    <t>Cód. 1728</t>
  </si>
  <si>
    <t>Cód. 1701</t>
  </si>
  <si>
    <t>Cód. 1182</t>
  </si>
  <si>
    <t>Costo directo de los bienes y servicios</t>
  </si>
  <si>
    <t>Cód. 1661</t>
  </si>
  <si>
    <t>Pérdidas de ejercicios anteriores (art. 31 N° 3 LIR)</t>
  </si>
  <si>
    <t>Cód. 1689</t>
  </si>
  <si>
    <t>Pérdida Tributaria del ejercicio</t>
  </si>
  <si>
    <t>Cód. 1695</t>
  </si>
  <si>
    <t>Cód. 1696</t>
  </si>
  <si>
    <t>$</t>
  </si>
  <si>
    <t>Cód. 1177</t>
  </si>
  <si>
    <t>Cód. 1657</t>
  </si>
  <si>
    <t>CPT inicial</t>
  </si>
  <si>
    <t>Retiros, dividendos o distribuciones pagadas en el ejercicio</t>
  </si>
  <si>
    <t>Pérdidas de arrastre</t>
  </si>
  <si>
    <t>Ejercicios complementarios RAZONABILIDAD CPT</t>
  </si>
  <si>
    <t>N°</t>
  </si>
  <si>
    <t>ANTECEDENTES</t>
  </si>
  <si>
    <t>Dividendos percibidos</t>
  </si>
  <si>
    <t>F22 Recuadro N°12</t>
  </si>
  <si>
    <t>1.-</t>
  </si>
  <si>
    <t>DETERMINACIÓN RLI Y RECUADRO N°12</t>
  </si>
  <si>
    <t>RAZONABILIDAD CPT Y RECUADRO N°14</t>
  </si>
  <si>
    <t>F22 Recuadro N°14</t>
  </si>
  <si>
    <t>a)</t>
  </si>
  <si>
    <t>b)</t>
  </si>
  <si>
    <t>c)</t>
  </si>
  <si>
    <t>https://www.youtube.com/watch?v=PhcgdMlD_V4&amp;list=PLubMwNmg23CX7WUBBou-0r8qNImzm4FwG&amp;index=7</t>
  </si>
  <si>
    <t>Para ver el video de la charla pinche acá</t>
  </si>
  <si>
    <t>Ir al indice</t>
  </si>
  <si>
    <t>Presentación Charla Razonabilidad CPT 14 A</t>
  </si>
  <si>
    <t>2.-</t>
  </si>
  <si>
    <t>Dividendos distribuidos reajustados</t>
  </si>
  <si>
    <r>
      <t xml:space="preserve">Efectos de los retiros, remesas o distribuciones efectuadas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CPT.</t>
    </r>
  </si>
  <si>
    <t>3.-</t>
  </si>
  <si>
    <t>4.-</t>
  </si>
  <si>
    <t xml:space="preserve">GERARDO ESCUDERO TOLEDO </t>
  </si>
  <si>
    <t>6.-</t>
  </si>
  <si>
    <t>5.-</t>
  </si>
  <si>
    <t>7.-</t>
  </si>
  <si>
    <t>Dividendos INR  percibidos</t>
  </si>
  <si>
    <t>Cód. 1180</t>
  </si>
  <si>
    <t>CPT Negativo</t>
  </si>
  <si>
    <r>
      <t>Capital Propio Tributario</t>
    </r>
    <r>
      <rPr>
        <b/>
        <sz val="11"/>
        <color rgb="FFFF0000"/>
        <rFont val="Calibri"/>
        <family val="2"/>
        <scheme val="minor"/>
      </rPr>
      <t xml:space="preserve"> Negativo</t>
    </r>
  </si>
  <si>
    <r>
      <t xml:space="preserve">Cód. </t>
    </r>
    <r>
      <rPr>
        <b/>
        <sz val="11"/>
        <color rgb="FFFF0000"/>
        <rFont val="Calibri"/>
        <family val="2"/>
        <scheme val="minor"/>
      </rPr>
      <t>646</t>
    </r>
  </si>
  <si>
    <t>d)</t>
  </si>
  <si>
    <t>COMPROBACIÓN CPT Negativo.</t>
  </si>
  <si>
    <t>Inicio de actividades (supuesto)</t>
  </si>
  <si>
    <t>Movimientos del año 2</t>
  </si>
  <si>
    <t>Cód.1143</t>
  </si>
  <si>
    <t>Cód. 1673</t>
  </si>
  <si>
    <t>Cód. 1154</t>
  </si>
  <si>
    <r>
      <t xml:space="preserve">Corrección </t>
    </r>
    <r>
      <rPr>
        <sz val="11"/>
        <color rgb="FF00B050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onetaria CPT inicial</t>
    </r>
  </si>
  <si>
    <r>
      <t xml:space="preserve">Efectos de los retiros o dividendos afectos a impuestos finales  percibidos durante el ejercicio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</si>
  <si>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r>
      <t xml:space="preserve">Dividendos afectos </t>
    </r>
    <r>
      <rPr>
        <sz val="11"/>
        <color theme="1"/>
        <rFont val="Calibri"/>
        <family val="2"/>
        <scheme val="minor"/>
      </rPr>
      <t>a IF percibidos</t>
    </r>
  </si>
  <si>
    <r>
      <t xml:space="preserve">RLI </t>
    </r>
    <r>
      <rPr>
        <sz val="11"/>
        <color theme="1"/>
        <rFont val="Calibri"/>
        <family val="2"/>
        <scheme val="minor"/>
      </rPr>
      <t>determinada</t>
    </r>
  </si>
  <si>
    <r>
      <t>Dividendos afe</t>
    </r>
    <r>
      <rPr>
        <sz val="11"/>
        <color theme="1"/>
        <rFont val="Calibri"/>
        <family val="2"/>
        <scheme val="minor"/>
      </rPr>
      <t>ctos a IF percibidos</t>
    </r>
  </si>
  <si>
    <r>
      <t xml:space="preserve">Capital Propio </t>
    </r>
    <r>
      <rPr>
        <sz val="11"/>
        <color theme="1"/>
        <rFont val="Calibri"/>
        <family val="2"/>
        <scheme val="minor"/>
      </rPr>
      <t xml:space="preserve">Tributario positivo (Cód. 645 F22 AT 2020) </t>
    </r>
  </si>
  <si>
    <r>
      <t xml:space="preserve">No hay </t>
    </r>
    <r>
      <rPr>
        <sz val="11"/>
        <color theme="1"/>
        <rFont val="Calibri"/>
        <family val="2"/>
        <scheme val="minor"/>
      </rPr>
      <t>agregados ni deducciones</t>
    </r>
  </si>
  <si>
    <r>
      <t xml:space="preserve">Dividendos </t>
    </r>
    <r>
      <rPr>
        <sz val="11"/>
        <color theme="1"/>
        <rFont val="Calibri"/>
        <family val="2"/>
        <scheme val="minor"/>
      </rPr>
      <t>distribuidos</t>
    </r>
    <r>
      <rPr>
        <sz val="11"/>
        <color theme="1"/>
        <rFont val="Calibri"/>
        <family val="2"/>
        <scheme val="minor"/>
      </rPr>
      <t>, reajustados</t>
    </r>
  </si>
  <si>
    <t>Retiros o dividendos percibidos en el ejercicio</t>
  </si>
  <si>
    <r>
      <t xml:space="preserve">Gastos por </t>
    </r>
    <r>
      <rPr>
        <sz val="11"/>
        <color theme="1"/>
        <rFont val="Calibri"/>
        <family val="2"/>
        <scheme val="minor"/>
      </rPr>
      <t>donaciones (que exceden el LGA)</t>
    </r>
  </si>
  <si>
    <r>
      <rPr>
        <sz val="11"/>
        <color theme="1"/>
        <rFont val="Calibri"/>
        <family val="2"/>
        <scheme val="minor"/>
      </rPr>
      <t>Agregado  GR del inc. 1° no gravadas con IU 40% y del inc. 2° art. 21 LIR</t>
    </r>
  </si>
  <si>
    <r>
      <t>GR d</t>
    </r>
    <r>
      <rPr>
        <sz val="11"/>
        <color theme="1"/>
        <rFont val="Calibri"/>
        <family val="2"/>
        <scheme val="minor"/>
      </rPr>
      <t>el inc. 1° no gravadas con IU 40% y del inc. 2° art. 21 LIR</t>
    </r>
  </si>
  <si>
    <r>
      <t>Capital Propio</t>
    </r>
    <r>
      <rPr>
        <sz val="11"/>
        <color theme="1"/>
        <rFont val="Calibri"/>
        <family val="2"/>
        <scheme val="minor"/>
      </rPr>
      <t xml:space="preserve"> Tributario positivo (Cód. 645 F22 AT 2020) </t>
    </r>
  </si>
  <si>
    <r>
      <t xml:space="preserve">Capital Propio Tributario </t>
    </r>
    <r>
      <rPr>
        <sz val="11"/>
        <color theme="1"/>
        <rFont val="Calibri"/>
        <family val="2"/>
        <scheme val="minor"/>
      </rPr>
      <t xml:space="preserve">positivo (Cód. 645 F22 AT 2020) </t>
    </r>
  </si>
  <si>
    <r>
      <t xml:space="preserve">Efectos de las partidas del inciso primero no afectas al IU de tasa 40% y del inciso segundo del art. 21 de la LIR, reajustados,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</si>
  <si>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t xml:space="preserve">Incentivo al ahorro establecido en el artículo 14  letra E) de la LIR </t>
  </si>
  <si>
    <t>Corrección monetaria CPT inicial</t>
  </si>
  <si>
    <r>
      <t xml:space="preserve">Retiros del </t>
    </r>
    <r>
      <rPr>
        <sz val="11"/>
        <color theme="1"/>
        <rFont val="Calibri"/>
        <family val="2"/>
        <scheme val="minor"/>
      </rPr>
      <t>ejercicio actualizados</t>
    </r>
  </si>
  <si>
    <r>
      <t xml:space="preserve">RLI antes de rebaja incentivo al ahorro </t>
    </r>
    <r>
      <rPr>
        <sz val="11"/>
        <color theme="1"/>
        <rFont val="Calibri"/>
        <family val="2"/>
        <scheme val="minor"/>
      </rPr>
      <t>artículo 14 letra E) LIR.</t>
    </r>
  </si>
  <si>
    <r>
      <t xml:space="preserve">Incentivo al </t>
    </r>
    <r>
      <rPr>
        <sz val="11"/>
        <color theme="1"/>
        <rFont val="Calibri"/>
        <family val="2"/>
        <scheme val="minor"/>
      </rPr>
      <t>ahorro artículo 14 letra E) LIR.</t>
    </r>
  </si>
  <si>
    <r>
      <t xml:space="preserve">Ajuste por beneficio </t>
    </r>
    <r>
      <rPr>
        <sz val="11"/>
        <color theme="1"/>
        <rFont val="Calibri"/>
        <family val="2"/>
        <scheme val="minor"/>
      </rPr>
      <t>artículo 14 letra E) LIR</t>
    </r>
  </si>
  <si>
    <r>
      <t xml:space="preserve">Dividendos </t>
    </r>
    <r>
      <rPr>
        <sz val="11"/>
        <color theme="1"/>
        <rFont val="Calibri"/>
        <family val="2"/>
        <scheme val="minor"/>
      </rPr>
      <t>INR percibidos</t>
    </r>
  </si>
  <si>
    <r>
      <t xml:space="preserve">Pérdida de </t>
    </r>
    <r>
      <rPr>
        <sz val="11"/>
        <color theme="1"/>
        <rFont val="Calibri"/>
        <family val="2"/>
        <scheme val="minor"/>
      </rPr>
      <t>arrastre</t>
    </r>
  </si>
  <si>
    <r>
      <rPr>
        <sz val="11"/>
        <color theme="1"/>
        <rFont val="Calibri"/>
        <family val="2"/>
        <scheme val="minor"/>
      </rPr>
      <t>VIPC anual año 2020</t>
    </r>
  </si>
  <si>
    <r>
      <t xml:space="preserve">Efectos de la pérdida tributaria de arrastre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</si>
  <si>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r>
      <t xml:space="preserve">Efectos de la corrección monetaria del CPT inicial en la </t>
    </r>
    <r>
      <rPr>
        <b/>
        <sz val="14"/>
        <color rgb="FFFF0000"/>
        <rFont val="Calibri"/>
        <family val="2"/>
        <scheme val="minor"/>
      </rPr>
      <t>razonabilidad</t>
    </r>
    <r>
      <rPr>
        <b/>
        <sz val="14"/>
        <color theme="1"/>
        <rFont val="Calibri"/>
        <family val="2"/>
        <scheme val="minor"/>
      </rPr>
      <t xml:space="preserve"> del CPT</t>
    </r>
  </si>
  <si>
    <r>
      <t xml:space="preserve">Efectos de los INR en la </t>
    </r>
    <r>
      <rPr>
        <b/>
        <sz val="14"/>
        <color rgb="FFFF0000"/>
        <rFont val="Calibri"/>
        <family val="2"/>
        <scheme val="minor"/>
      </rPr>
      <t>razonabilidad</t>
    </r>
    <r>
      <rPr>
        <b/>
        <sz val="14"/>
        <color theme="1"/>
        <rFont val="Calibri"/>
        <family val="2"/>
        <scheme val="minor"/>
      </rPr>
      <t xml:space="preserve"> del CPT</t>
    </r>
  </si>
  <si>
    <r>
      <t xml:space="preserve">Efectos por incentivo al ahorro establecido en el artículo 14 letra E) de la LIR, en la </t>
    </r>
    <r>
      <rPr>
        <b/>
        <sz val="14"/>
        <color rgb="FFFF0000"/>
        <rFont val="Calibri"/>
        <family val="2"/>
        <scheme val="minor"/>
      </rPr>
      <t xml:space="preserve">razonabilidad </t>
    </r>
    <r>
      <rPr>
        <b/>
        <sz val="14"/>
        <color theme="1"/>
        <rFont val="Calibri"/>
        <family val="2"/>
        <scheme val="minor"/>
      </rPr>
      <t>del CPT</t>
    </r>
  </si>
  <si>
    <t>Gastos rechazados inciso segundo o inciso primero no afectos al IU del 40% del art. 21 de la LIR</t>
  </si>
  <si>
    <t>RLI determinada</t>
  </si>
  <si>
    <t>Dividendos INR percibidos</t>
  </si>
  <si>
    <t>Pérdida tributaria del ejercicio</t>
  </si>
  <si>
    <t>Pérdidas ejercicios anteriores, actualizada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</si>
</sst>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_-* #,##0_-;\-* #,##0_-;_-* &quot;-&quot;??_-;_-@_-"/>
    <numFmt numFmtId="166" formatCode="#,##0;[Red]\(#,##0\)"/>
    <numFmt numFmtId="167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hair">
        <color theme="8"/>
      </bottom>
      <diagonal/>
    </border>
    <border>
      <left/>
      <right/>
      <top style="hair">
        <color theme="8"/>
      </top>
      <bottom style="hair">
        <color theme="8"/>
      </bottom>
      <diagonal/>
    </border>
    <border>
      <left/>
      <right/>
      <top style="hair">
        <color theme="8"/>
      </top>
      <bottom/>
      <diagonal/>
    </border>
    <border>
      <left/>
      <right/>
      <top/>
      <bottom style="hair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 style="hair">
        <color theme="8"/>
      </bottom>
      <diagonal/>
    </border>
    <border>
      <left style="medium">
        <color theme="8"/>
      </left>
      <right/>
      <top style="hair">
        <color theme="8"/>
      </top>
      <bottom style="hair">
        <color theme="8"/>
      </bottom>
      <diagonal/>
    </border>
    <border>
      <left style="medium">
        <color theme="8"/>
      </left>
      <right/>
      <top style="hair">
        <color theme="8"/>
      </top>
      <bottom style="medium">
        <color theme="8"/>
      </bottom>
      <diagonal/>
    </border>
    <border>
      <left/>
      <right/>
      <top style="hair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 style="medium">
        <color theme="8"/>
      </bottom>
      <diagonal/>
    </border>
    <border>
      <left style="medium">
        <color theme="8"/>
      </left>
      <right/>
      <top style="hair">
        <color theme="8"/>
      </top>
      <bottom/>
      <diagonal/>
    </border>
    <border>
      <left style="medium">
        <color theme="8"/>
      </left>
      <right/>
      <top/>
      <bottom style="hair">
        <color theme="8"/>
      </bottom>
      <diagonal/>
    </border>
    <border>
      <left/>
      <right style="medium">
        <color theme="8"/>
      </right>
      <top style="hair">
        <color theme="8"/>
      </top>
      <bottom style="hair">
        <color theme="8"/>
      </bottom>
      <diagonal/>
    </border>
    <border>
      <left/>
      <right style="medium">
        <color theme="8"/>
      </right>
      <top style="hair">
        <color theme="8"/>
      </top>
      <bottom/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/>
      <diagonal/>
    </border>
    <border>
      <left style="medium">
        <color theme="8"/>
      </left>
      <right style="medium">
        <color theme="8"/>
      </right>
      <top/>
      <bottom style="hair">
        <color theme="8"/>
      </bottom>
      <diagonal/>
    </border>
    <border>
      <left/>
      <right style="medium">
        <color theme="8"/>
      </right>
      <top style="medium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/>
      <right style="medium">
        <color theme="8"/>
      </right>
      <top style="hair">
        <color theme="8"/>
      </top>
      <bottom style="medium">
        <color theme="8"/>
      </bottom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3" fillId="0" borderId="0" applyNumberFormat="0" applyFill="0" applyBorder="0" applyAlignment="0" applyProtection="0"/>
  </cellStyleXfs>
  <cellXfs count="114">
    <xf numFmtId="0" fontId="0" fillId="0" borderId="0" xfId="0"/>
    <xf numFmtId="0" fontId="0" fillId="2" borderId="0" xfId="0" applyFill="1"/>
    <xf numFmtId="165" fontId="0" fillId="2" borderId="0" xfId="1" applyNumberFormat="1" applyFont="1" applyFill="1"/>
    <xf numFmtId="0" fontId="2" fillId="2" borderId="0" xfId="0" applyFont="1" applyFill="1"/>
    <xf numFmtId="0" fontId="3" fillId="2" borderId="0" xfId="0" applyFont="1" applyFill="1"/>
    <xf numFmtId="165" fontId="0" fillId="2" borderId="0" xfId="1" applyNumberFormat="1" applyFont="1" applyFill="1" applyBorder="1"/>
    <xf numFmtId="165" fontId="0" fillId="2" borderId="0" xfId="0" applyNumberFormat="1" applyFill="1"/>
    <xf numFmtId="0" fontId="2" fillId="2" borderId="0" xfId="0" applyFont="1" applyFill="1" applyAlignment="1">
      <alignment horizontal="center"/>
    </xf>
    <xf numFmtId="166" fontId="4" fillId="2" borderId="0" xfId="1" applyNumberFormat="1" applyFont="1" applyFill="1" applyBorder="1"/>
    <xf numFmtId="0" fontId="7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0" fillId="2" borderId="0" xfId="0" applyFill="1" applyBorder="1"/>
    <xf numFmtId="0" fontId="3" fillId="2" borderId="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8" fillId="2" borderId="0" xfId="0" applyFont="1" applyFill="1"/>
    <xf numFmtId="165" fontId="12" fillId="2" borderId="5" xfId="1" applyNumberFormat="1" applyFont="1" applyFill="1" applyBorder="1" applyAlignment="1">
      <alignment horizontal="center"/>
    </xf>
    <xf numFmtId="0" fontId="13" fillId="0" borderId="0" xfId="4"/>
    <xf numFmtId="0" fontId="13" fillId="2" borderId="0" xfId="4" applyFill="1" applyAlignment="1">
      <alignment horizontal="center"/>
    </xf>
    <xf numFmtId="165" fontId="12" fillId="2" borderId="5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9" xfId="0" applyFont="1" applyFill="1" applyBorder="1" applyAlignment="1">
      <alignment wrapText="1"/>
    </xf>
    <xf numFmtId="0" fontId="2" fillId="2" borderId="10" xfId="0" applyFont="1" applyFill="1" applyBorder="1"/>
    <xf numFmtId="0" fontId="2" fillId="2" borderId="11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165" fontId="1" fillId="2" borderId="16" xfId="1" applyNumberFormat="1" applyFont="1" applyFill="1" applyBorder="1"/>
    <xf numFmtId="165" fontId="1" fillId="2" borderId="17" xfId="1" applyNumberFormat="1" applyFont="1" applyFill="1" applyBorder="1"/>
    <xf numFmtId="165" fontId="1" fillId="2" borderId="18" xfId="1" applyNumberFormat="1" applyFont="1" applyFill="1" applyBorder="1"/>
    <xf numFmtId="0" fontId="0" fillId="2" borderId="19" xfId="0" applyFill="1" applyBorder="1"/>
    <xf numFmtId="0" fontId="0" fillId="2" borderId="20" xfId="0" applyFont="1" applyFill="1" applyBorder="1" applyAlignment="1"/>
    <xf numFmtId="0" fontId="0" fillId="2" borderId="21" xfId="0" applyFill="1" applyBorder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16" xfId="0" applyFill="1" applyBorder="1"/>
    <xf numFmtId="0" fontId="0" fillId="2" borderId="17" xfId="0" applyFill="1" applyBorder="1"/>
    <xf numFmtId="165" fontId="1" fillId="2" borderId="25" xfId="1" applyNumberFormat="1" applyFont="1" applyFill="1" applyBorder="1"/>
    <xf numFmtId="0" fontId="0" fillId="2" borderId="25" xfId="0" applyFill="1" applyBorder="1"/>
    <xf numFmtId="165" fontId="2" fillId="2" borderId="5" xfId="1" applyNumberFormat="1" applyFont="1" applyFill="1" applyBorder="1"/>
    <xf numFmtId="0" fontId="2" fillId="2" borderId="5" xfId="0" applyFont="1" applyFill="1" applyBorder="1"/>
    <xf numFmtId="165" fontId="1" fillId="2" borderId="26" xfId="1" applyNumberFormat="1" applyFont="1" applyFill="1" applyBorder="1"/>
    <xf numFmtId="0" fontId="0" fillId="2" borderId="26" xfId="0" applyFill="1" applyBorder="1"/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2" borderId="27" xfId="0" applyFill="1" applyBorder="1"/>
    <xf numFmtId="0" fontId="0" fillId="2" borderId="21" xfId="0" applyFill="1" applyBorder="1"/>
    <xf numFmtId="0" fontId="0" fillId="2" borderId="22" xfId="0" applyFill="1" applyBorder="1"/>
    <xf numFmtId="0" fontId="2" fillId="2" borderId="23" xfId="0" applyFont="1" applyFill="1" applyBorder="1"/>
    <xf numFmtId="0" fontId="14" fillId="0" borderId="0" xfId="4" applyFont="1"/>
    <xf numFmtId="165" fontId="1" fillId="2" borderId="28" xfId="1" applyNumberFormat="1" applyFont="1" applyFill="1" applyBorder="1"/>
    <xf numFmtId="0" fontId="0" fillId="2" borderId="22" xfId="0" applyFill="1" applyBorder="1" applyAlignment="1">
      <alignment horizontal="center"/>
    </xf>
    <xf numFmtId="0" fontId="6" fillId="0" borderId="0" xfId="0" applyFont="1"/>
    <xf numFmtId="0" fontId="2" fillId="2" borderId="0" xfId="0" applyFont="1" applyFill="1" applyBorder="1"/>
    <xf numFmtId="0" fontId="0" fillId="2" borderId="18" xfId="0" applyFill="1" applyBorder="1"/>
    <xf numFmtId="0" fontId="0" fillId="2" borderId="29" xfId="0" applyFont="1" applyFill="1" applyBorder="1" applyAlignment="1">
      <alignment horizontal="center"/>
    </xf>
    <xf numFmtId="0" fontId="0" fillId="2" borderId="28" xfId="0" applyFont="1" applyFill="1" applyBorder="1"/>
    <xf numFmtId="0" fontId="0" fillId="2" borderId="31" xfId="0" applyFont="1" applyFill="1" applyBorder="1" applyAlignment="1">
      <alignment horizontal="center"/>
    </xf>
    <xf numFmtId="166" fontId="4" fillId="2" borderId="5" xfId="1" applyNumberFormat="1" applyFont="1" applyFill="1" applyBorder="1"/>
    <xf numFmtId="0" fontId="2" fillId="2" borderId="0" xfId="0" applyFont="1" applyFill="1" applyBorder="1" applyAlignment="1">
      <alignment horizontal="center"/>
    </xf>
    <xf numFmtId="166" fontId="4" fillId="2" borderId="1" xfId="1" applyNumberFormat="1" applyFont="1" applyFill="1" applyBorder="1" applyAlignment="1"/>
    <xf numFmtId="166" fontId="4" fillId="2" borderId="0" xfId="1" applyNumberFormat="1" applyFont="1" applyFill="1" applyBorder="1" applyAlignment="1"/>
    <xf numFmtId="166" fontId="4" fillId="2" borderId="3" xfId="1" applyNumberFormat="1" applyFont="1" applyFill="1" applyBorder="1" applyAlignment="1"/>
    <xf numFmtId="0" fontId="3" fillId="2" borderId="33" xfId="0" applyFont="1" applyFill="1" applyBorder="1"/>
    <xf numFmtId="165" fontId="0" fillId="2" borderId="34" xfId="1" applyNumberFormat="1" applyFont="1" applyFill="1" applyBorder="1"/>
    <xf numFmtId="0" fontId="2" fillId="2" borderId="34" xfId="0" applyFont="1" applyFill="1" applyBorder="1"/>
    <xf numFmtId="166" fontId="4" fillId="2" borderId="35" xfId="1" applyNumberFormat="1" applyFont="1" applyFill="1" applyBorder="1"/>
    <xf numFmtId="0" fontId="0" fillId="2" borderId="32" xfId="0" applyFill="1" applyBorder="1"/>
    <xf numFmtId="166" fontId="4" fillId="2" borderId="36" xfId="1" applyNumberFormat="1" applyFont="1" applyFill="1" applyBorder="1"/>
    <xf numFmtId="165" fontId="0" fillId="2" borderId="0" xfId="1" applyNumberFormat="1" applyFont="1" applyFill="1" applyBorder="1" applyAlignment="1"/>
    <xf numFmtId="0" fontId="2" fillId="2" borderId="32" xfId="0" applyFont="1" applyFill="1" applyBorder="1"/>
    <xf numFmtId="165" fontId="2" fillId="2" borderId="36" xfId="1" applyNumberFormat="1" applyFont="1" applyFill="1" applyBorder="1" applyAlignment="1"/>
    <xf numFmtId="0" fontId="0" fillId="2" borderId="34" xfId="0" applyFill="1" applyBorder="1"/>
    <xf numFmtId="165" fontId="0" fillId="2" borderId="34" xfId="1" applyNumberFormat="1" applyFont="1" applyFill="1" applyBorder="1" applyAlignment="1"/>
    <xf numFmtId="166" fontId="4" fillId="2" borderId="37" xfId="1" applyNumberFormat="1" applyFont="1" applyFill="1" applyBorder="1" applyAlignment="1"/>
    <xf numFmtId="167" fontId="0" fillId="2" borderId="0" xfId="2" applyNumberFormat="1" applyFont="1" applyFill="1" applyBorder="1"/>
    <xf numFmtId="0" fontId="0" fillId="2" borderId="20" xfId="0" applyFill="1" applyBorder="1"/>
    <xf numFmtId="0" fontId="0" fillId="2" borderId="9" xfId="0" applyFill="1" applyBorder="1"/>
    <xf numFmtId="0" fontId="0" fillId="2" borderId="24" xfId="0" applyFill="1" applyBorder="1"/>
    <xf numFmtId="0" fontId="0" fillId="2" borderId="13" xfId="0" applyFont="1" applyFill="1" applyBorder="1"/>
    <xf numFmtId="0" fontId="0" fillId="2" borderId="12" xfId="0" applyFont="1" applyFill="1" applyBorder="1"/>
    <xf numFmtId="0" fontId="0" fillId="2" borderId="19" xfId="0" applyFont="1" applyFill="1" applyBorder="1"/>
    <xf numFmtId="0" fontId="0" fillId="2" borderId="6" xfId="0" applyFont="1" applyFill="1" applyBorder="1"/>
    <xf numFmtId="0" fontId="0" fillId="2" borderId="27" xfId="0" applyFont="1" applyFill="1" applyBorder="1"/>
    <xf numFmtId="0" fontId="0" fillId="2" borderId="7" xfId="0" applyFont="1" applyFill="1" applyBorder="1"/>
    <xf numFmtId="0" fontId="0" fillId="2" borderId="21" xfId="0" applyFont="1" applyFill="1" applyBorder="1"/>
    <xf numFmtId="166" fontId="4" fillId="2" borderId="38" xfId="1" applyNumberFormat="1" applyFont="1" applyFill="1" applyBorder="1"/>
    <xf numFmtId="166" fontId="4" fillId="2" borderId="17" xfId="1" applyNumberFormat="1" applyFont="1" applyFill="1" applyBorder="1"/>
    <xf numFmtId="0" fontId="0" fillId="2" borderId="30" xfId="0" applyFont="1" applyFill="1" applyBorder="1"/>
    <xf numFmtId="0" fontId="16" fillId="2" borderId="12" xfId="0" applyFont="1" applyFill="1" applyBorder="1"/>
    <xf numFmtId="0" fontId="16" fillId="2" borderId="13" xfId="0" applyFont="1" applyFill="1" applyBorder="1"/>
    <xf numFmtId="0" fontId="16" fillId="2" borderId="6" xfId="0" applyFont="1" applyFill="1" applyBorder="1"/>
    <xf numFmtId="0" fontId="16" fillId="2" borderId="7" xfId="0" applyFont="1" applyFill="1" applyBorder="1"/>
    <xf numFmtId="0" fontId="16" fillId="2" borderId="14" xfId="0" applyFont="1" applyFill="1" applyBorder="1"/>
    <xf numFmtId="0" fontId="16" fillId="2" borderId="15" xfId="0" applyFont="1" applyFill="1" applyBorder="1"/>
    <xf numFmtId="0" fontId="12" fillId="2" borderId="5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 wrapText="1"/>
    </xf>
    <xf numFmtId="0" fontId="0" fillId="2" borderId="14" xfId="0" applyFont="1" applyFill="1" applyBorder="1" applyAlignment="1">
      <alignment horizontal="left" wrapText="1"/>
    </xf>
    <xf numFmtId="0" fontId="0" fillId="2" borderId="15" xfId="0" applyFont="1" applyFill="1" applyBorder="1" applyAlignment="1">
      <alignment horizontal="left" wrapText="1"/>
    </xf>
    <xf numFmtId="0" fontId="0" fillId="2" borderId="29" xfId="0" applyFont="1" applyFill="1" applyBorder="1" applyAlignment="1">
      <alignment horizontal="left" wrapText="1"/>
    </xf>
    <xf numFmtId="0" fontId="0" fillId="2" borderId="14" xfId="0" applyFont="1" applyFill="1" applyBorder="1"/>
    <xf numFmtId="0" fontId="0" fillId="2" borderId="15" xfId="0" applyFont="1" applyFill="1" applyBorder="1"/>
    <xf numFmtId="0" fontId="0" fillId="2" borderId="29" xfId="0" applyFont="1" applyFill="1" applyBorder="1"/>
    <xf numFmtId="0" fontId="0" fillId="2" borderId="12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27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</cellXfs>
  <cellStyles count="5">
    <cellStyle name="Hipervínculo" xfId="4" builtinId="8"/>
    <cellStyle name="Millares" xfId="1" builtinId="3"/>
    <cellStyle name="Normal" xfId="0" builtinId="0"/>
    <cellStyle name="Normal 3" xfId="3" xr:uid="{00000000-0005-0000-0000-000003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365760</xdr:colOff>
          <xdr:row>16</xdr:row>
          <xdr:rowOff>38100</xdr:rowOff>
        </xdr:from>
        <xdr:to>
          <xdr:col>7</xdr:col>
          <xdr:colOff>609600</xdr:colOff>
          <xdr:row>21</xdr:row>
          <xdr:rowOff>38100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510540</xdr:colOff>
      <xdr:row>17</xdr:row>
      <xdr:rowOff>152400</xdr:rowOff>
    </xdr:from>
    <xdr:to>
      <xdr:col>6</xdr:col>
      <xdr:colOff>45720</xdr:colOff>
      <xdr:row>19</xdr:row>
      <xdr:rowOff>91440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604260" y="3977640"/>
          <a:ext cx="327660" cy="304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410308</xdr:colOff>
      <xdr:row>14</xdr:row>
      <xdr:rowOff>99646</xdr:rowOff>
    </xdr:from>
    <xdr:to>
      <xdr:col>11</xdr:col>
      <xdr:colOff>498232</xdr:colOff>
      <xdr:row>18</xdr:row>
      <xdr:rowOff>123092</xdr:rowOff>
    </xdr:to>
    <xdr:sp macro="" textlink="">
      <xdr:nvSpPr>
        <xdr:cNvPr id="5" name="Speech Bubble: Rectangl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527431" y="2842846"/>
          <a:ext cx="2192216" cy="797169"/>
        </a:xfrm>
        <a:prstGeom prst="wedgeRectCallout">
          <a:avLst>
            <a:gd name="adj1" fmla="val -81951"/>
            <a:gd name="adj2" fmla="val -7394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Dado que en el resultado financiero se han incluidos los dividendos  afectos a IF percibidos deben ser deducidos</a:t>
          </a:r>
        </a:p>
      </xdr:txBody>
    </xdr:sp>
    <xdr:clientData/>
  </xdr:twoCellAnchor>
  <xdr:twoCellAnchor>
    <xdr:from>
      <xdr:col>9</xdr:col>
      <xdr:colOff>615461</xdr:colOff>
      <xdr:row>20</xdr:row>
      <xdr:rowOff>152399</xdr:rowOff>
    </xdr:from>
    <xdr:to>
      <xdr:col>11</xdr:col>
      <xdr:colOff>486507</xdr:colOff>
      <xdr:row>27</xdr:row>
      <xdr:rowOff>178939</xdr:rowOff>
    </xdr:to>
    <xdr:sp macro="" textlink="">
      <xdr:nvSpPr>
        <xdr:cNvPr id="6" name="Speech Bubble: Rectangle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732584" y="4044461"/>
          <a:ext cx="1975338" cy="1515370"/>
        </a:xfrm>
        <a:prstGeom prst="wedgeRectCallout">
          <a:avLst>
            <a:gd name="adj1" fmla="val -97335"/>
            <a:gd name="adj2" fmla="val -8807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por participaciones percibidas (afectas o no a IF) implican un aumento patrimonial, que</a:t>
          </a: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al no incrementar la RLI se deben incorporar para efectos de la cuadratura patrimonial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281355</xdr:colOff>
      <xdr:row>11</xdr:row>
      <xdr:rowOff>52753</xdr:rowOff>
    </xdr:from>
    <xdr:to>
      <xdr:col>11</xdr:col>
      <xdr:colOff>1</xdr:colOff>
      <xdr:row>14</xdr:row>
      <xdr:rowOff>173077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462955" y="2432538"/>
          <a:ext cx="1822938" cy="700616"/>
        </a:xfrm>
        <a:prstGeom prst="wedgeRectCallout">
          <a:avLst>
            <a:gd name="adj1" fmla="val -80614"/>
            <a:gd name="adj2" fmla="val 5106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Para efectos simplificatorios no existen agregados ni deducciones</a:t>
          </a:r>
        </a:p>
      </xdr:txBody>
    </xdr:sp>
    <xdr:clientData/>
  </xdr:twoCellAnchor>
  <xdr:twoCellAnchor>
    <xdr:from>
      <xdr:col>9</xdr:col>
      <xdr:colOff>293077</xdr:colOff>
      <xdr:row>15</xdr:row>
      <xdr:rowOff>175845</xdr:rowOff>
    </xdr:from>
    <xdr:to>
      <xdr:col>11</xdr:col>
      <xdr:colOff>11723</xdr:colOff>
      <xdr:row>18</xdr:row>
      <xdr:rowOff>126184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474677" y="3329353"/>
          <a:ext cx="1822938" cy="700616"/>
        </a:xfrm>
        <a:prstGeom prst="wedgeRectCallout">
          <a:avLst>
            <a:gd name="adj1" fmla="val -153283"/>
            <a:gd name="adj2" fmla="val -71863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En el ejercicio N°4 hemos incorporado el efecto del artículo 14 letra E) de la LIR</a:t>
          </a: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8</xdr:col>
      <xdr:colOff>181708</xdr:colOff>
      <xdr:row>31</xdr:row>
      <xdr:rowOff>61708</xdr:rowOff>
    </xdr:to>
    <xdr:sp macro="" textlink="">
      <xdr:nvSpPr>
        <xdr:cNvPr id="4" name="Speech Bubble: Rectangl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217985" y="4835769"/>
          <a:ext cx="1822938" cy="1515370"/>
        </a:xfrm>
        <a:prstGeom prst="wedgeRectCallout">
          <a:avLst>
            <a:gd name="adj1" fmla="val -121772"/>
            <a:gd name="adj2" fmla="val -79979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retiradas, remesadas o distribuidas, implican una disminución patrimonial , las que para efectos de la cuadratura patrimonial se deben descontar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275493</xdr:colOff>
      <xdr:row>13</xdr:row>
      <xdr:rowOff>46891</xdr:rowOff>
    </xdr:from>
    <xdr:to>
      <xdr:col>10</xdr:col>
      <xdr:colOff>990600</xdr:colOff>
      <xdr:row>17</xdr:row>
      <xdr:rowOff>8953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392616" y="2608383"/>
          <a:ext cx="1822938" cy="700616"/>
        </a:xfrm>
        <a:prstGeom prst="wedgeRectCallout">
          <a:avLst>
            <a:gd name="adj1" fmla="val -80614"/>
            <a:gd name="adj2" fmla="val 5106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Partida del inc. 1° del artículo 21 de la LIR no gravadas con IU tasa 40%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404446</xdr:colOff>
      <xdr:row>14</xdr:row>
      <xdr:rowOff>140676</xdr:rowOff>
    </xdr:from>
    <xdr:to>
      <xdr:col>11</xdr:col>
      <xdr:colOff>492369</xdr:colOff>
      <xdr:row>18</xdr:row>
      <xdr:rowOff>175845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714023" y="2890714"/>
          <a:ext cx="2227384" cy="958362"/>
        </a:xfrm>
        <a:prstGeom prst="wedgeRectCallout">
          <a:avLst>
            <a:gd name="adj1" fmla="val -82828"/>
            <a:gd name="adj2" fmla="val 761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La RLI invertida (RLI menos retiros) es $4.500, valor sobre el cual se determina el 50% o UF 5.000 , se considera el menor ($4.500 * 50%)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433755</xdr:colOff>
      <xdr:row>13</xdr:row>
      <xdr:rowOff>140676</xdr:rowOff>
    </xdr:from>
    <xdr:to>
      <xdr:col>11</xdr:col>
      <xdr:colOff>521678</xdr:colOff>
      <xdr:row>17</xdr:row>
      <xdr:rowOff>164122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609493" y="2655276"/>
          <a:ext cx="2192216" cy="797169"/>
        </a:xfrm>
        <a:prstGeom prst="wedgeRectCallout">
          <a:avLst>
            <a:gd name="adj1" fmla="val -81951"/>
            <a:gd name="adj2" fmla="val -7394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Dado que en el resultado financiero se han incluidos los dividendos  INR percibidos deben ser deducidos</a:t>
          </a:r>
        </a:p>
      </xdr:txBody>
    </xdr:sp>
    <xdr:clientData/>
  </xdr:twoCellAnchor>
  <xdr:twoCellAnchor>
    <xdr:from>
      <xdr:col>9</xdr:col>
      <xdr:colOff>621324</xdr:colOff>
      <xdr:row>19</xdr:row>
      <xdr:rowOff>205153</xdr:rowOff>
    </xdr:from>
    <xdr:to>
      <xdr:col>11</xdr:col>
      <xdr:colOff>492369</xdr:colOff>
      <xdr:row>27</xdr:row>
      <xdr:rowOff>49985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5797062" y="3868615"/>
          <a:ext cx="1975338" cy="1515370"/>
        </a:xfrm>
        <a:prstGeom prst="wedgeRectCallout">
          <a:avLst>
            <a:gd name="adj1" fmla="val -97335"/>
            <a:gd name="adj2" fmla="val -8807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por participaciones percibidas (afectas o no a IF</a:t>
          </a: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) implican un aumento patrimonial, que al no incrementar la RLI se deben incorporar para efectos de la cuadratura patrimonial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468924</xdr:colOff>
      <xdr:row>13</xdr:row>
      <xdr:rowOff>158263</xdr:rowOff>
    </xdr:from>
    <xdr:to>
      <xdr:col>11</xdr:col>
      <xdr:colOff>41030</xdr:colOff>
      <xdr:row>18</xdr:row>
      <xdr:rowOff>1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773616" y="2672863"/>
          <a:ext cx="1676399" cy="797169"/>
        </a:xfrm>
        <a:prstGeom prst="wedgeRectCallout">
          <a:avLst>
            <a:gd name="adj1" fmla="val -92440"/>
            <a:gd name="adj2" fmla="val -2982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Pérdida declarada en recuadro N° 4, código 1118 del F22 del AT 2020, actualizada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9</xdr:col>
      <xdr:colOff>486507</xdr:colOff>
      <xdr:row>34</xdr:row>
      <xdr:rowOff>35169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114800" y="5890846"/>
          <a:ext cx="1676399" cy="797169"/>
        </a:xfrm>
        <a:prstGeom prst="wedgeRectCallout">
          <a:avLst>
            <a:gd name="adj1" fmla="val -63769"/>
            <a:gd name="adj2" fmla="val 38194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El detrimento patrimonial asciende a $2.300, generando así un CPT Negativo</a:t>
          </a:r>
        </a:p>
      </xdr:txBody>
    </xdr:sp>
    <xdr:clientData/>
  </xdr:twoCellAnchor>
  <xdr:twoCellAnchor>
    <xdr:from>
      <xdr:col>9</xdr:col>
      <xdr:colOff>404446</xdr:colOff>
      <xdr:row>20</xdr:row>
      <xdr:rowOff>99647</xdr:rowOff>
    </xdr:from>
    <xdr:to>
      <xdr:col>10</xdr:col>
      <xdr:colOff>973014</xdr:colOff>
      <xdr:row>24</xdr:row>
      <xdr:rowOff>146539</xdr:rowOff>
    </xdr:to>
    <xdr:sp macro="" textlink="">
      <xdr:nvSpPr>
        <xdr:cNvPr id="4" name="Speech Bubble: Rectangl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09138" y="4138247"/>
          <a:ext cx="1676399" cy="797169"/>
        </a:xfrm>
        <a:prstGeom prst="wedgeRectCallout">
          <a:avLst>
            <a:gd name="adj1" fmla="val -92440"/>
            <a:gd name="adj2" fmla="val -2982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La pérdida de arrastre se adiciona por cuanto ya ha sido descontada en el CPT inicial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237391</xdr:colOff>
      <xdr:row>18</xdr:row>
      <xdr:rowOff>183172</xdr:rowOff>
    </xdr:from>
    <xdr:to>
      <xdr:col>10</xdr:col>
      <xdr:colOff>805959</xdr:colOff>
      <xdr:row>25</xdr:row>
      <xdr:rowOff>21980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857141" y="3941884"/>
          <a:ext cx="1645626" cy="1575288"/>
        </a:xfrm>
        <a:prstGeom prst="wedgeRectCallout">
          <a:avLst>
            <a:gd name="adj1" fmla="val -82649"/>
            <a:gd name="adj2" fmla="val -7820"/>
          </a:avLst>
        </a:prstGeom>
        <a:solidFill>
          <a:srgbClr val="FFC000">
            <a:lumMod val="20000"/>
            <a:lumOff val="80000"/>
          </a:srgbClr>
        </a:solidFill>
        <a:ln w="6350" cap="flat" cmpd="sng" algn="ctr">
          <a:solidFill>
            <a:srgbClr val="FFC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100" b="0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La corrección monetaria del CPT inicial no forma parte de los activos o pasivos tributarios, es por ello que se debe reversar el efecto ajustado en la RLI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PhcgdMlD_V4&amp;list=PLubMwNmg23CX7WUBBou-0r8qNImzm4FwG&amp;index=7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31"/>
  <sheetViews>
    <sheetView showGridLines="0" tabSelected="1" workbookViewId="0">
      <selection activeCell="L11" sqref="L11"/>
    </sheetView>
  </sheetViews>
  <sheetFormatPr baseColWidth="10" defaultRowHeight="14.4" x14ac:dyDescent="0.3"/>
  <cols>
    <col min="1" max="1" width="3.5546875" customWidth="1"/>
    <col min="2" max="2" width="6.6640625" customWidth="1"/>
  </cols>
  <sheetData>
    <row r="2" spans="2:7" ht="21" x14ac:dyDescent="0.4">
      <c r="C2" s="11" t="s">
        <v>46</v>
      </c>
    </row>
    <row r="4" spans="2:7" ht="21" x14ac:dyDescent="0.4">
      <c r="B4" s="10" t="s">
        <v>47</v>
      </c>
      <c r="C4" s="10" t="s">
        <v>4</v>
      </c>
    </row>
    <row r="5" spans="2:7" ht="18" x14ac:dyDescent="0.35">
      <c r="B5" s="9">
        <v>1</v>
      </c>
      <c r="C5" s="54" t="s">
        <v>91</v>
      </c>
    </row>
    <row r="6" spans="2:7" ht="18" x14ac:dyDescent="0.35">
      <c r="B6" s="9">
        <f>+B5+1</f>
        <v>2</v>
      </c>
      <c r="C6" s="54" t="s">
        <v>44</v>
      </c>
    </row>
    <row r="7" spans="2:7" ht="18" x14ac:dyDescent="0.35">
      <c r="B7" s="9">
        <f t="shared" ref="B7:B11" si="0">+B6+1</f>
        <v>3</v>
      </c>
      <c r="C7" s="54" t="s">
        <v>111</v>
      </c>
    </row>
    <row r="8" spans="2:7" ht="18" x14ac:dyDescent="0.35">
      <c r="B8" s="9">
        <f t="shared" si="0"/>
        <v>4</v>
      </c>
      <c r="C8" s="54" t="s">
        <v>98</v>
      </c>
    </row>
    <row r="9" spans="2:7" ht="18" x14ac:dyDescent="0.35">
      <c r="B9" s="9">
        <f t="shared" si="0"/>
        <v>5</v>
      </c>
      <c r="C9" s="54" t="s">
        <v>28</v>
      </c>
    </row>
    <row r="10" spans="2:7" ht="18" x14ac:dyDescent="0.35">
      <c r="B10" s="9">
        <f t="shared" si="0"/>
        <v>6</v>
      </c>
      <c r="C10" s="54" t="s">
        <v>45</v>
      </c>
    </row>
    <row r="11" spans="2:7" ht="18" x14ac:dyDescent="0.35">
      <c r="B11" s="9">
        <f t="shared" si="0"/>
        <v>7</v>
      </c>
      <c r="C11" s="54" t="s">
        <v>99</v>
      </c>
    </row>
    <row r="15" spans="2:7" x14ac:dyDescent="0.3">
      <c r="C15" t="s">
        <v>59</v>
      </c>
      <c r="G15" s="18" t="s">
        <v>58</v>
      </c>
    </row>
    <row r="19" spans="3:3" x14ac:dyDescent="0.3">
      <c r="C19" t="s">
        <v>61</v>
      </c>
    </row>
    <row r="31" spans="3:3" x14ac:dyDescent="0.3">
      <c r="C31" s="57" t="s">
        <v>67</v>
      </c>
    </row>
  </sheetData>
  <hyperlinks>
    <hyperlink ref="G15" r:id="rId1" xr:uid="{00000000-0004-0000-0000-000000000000}"/>
    <hyperlink ref="C5" location="'1.-Dividendos percibidos '!A1" display="Retiros o Dividendos percibidos en el ejercicio" xr:uid="{00000000-0004-0000-0000-000001000000}"/>
    <hyperlink ref="C6" location="'2.-Dividendos Distribuidos'!A1" display="Retiros, dividendos o distribuciones pagadas en el ejercicio" xr:uid="{00000000-0004-0000-0000-000002000000}"/>
    <hyperlink ref="C7" location="'3.- GR art.21 LIR'!A1" display="Gastos Rechazados Inciso segundo o inciso primero no afectos al IU del 40% del art.21 de la lir." xr:uid="{00000000-0004-0000-0000-000003000000}"/>
    <hyperlink ref="C9" location="'5.INR'!A1" display="INR" xr:uid="{00000000-0004-0000-0000-000004000000}"/>
    <hyperlink ref="C8" location="'4.-Incentivo al ahorro art. 14E'!A1" display="Incentivo al ahorro establecido en el artículo 14  letra E) de la LIR " xr:uid="{00000000-0004-0000-0000-000005000000}"/>
    <hyperlink ref="C10" location="'6.- Pérdidas de arrastre'!A1" display="Pérdidas de arrastre" xr:uid="{00000000-0004-0000-0000-000006000000}"/>
    <hyperlink ref="C11" location="'7.- Corrección Monetaria CPTi'!A1" display="Corrección Monetaria CPT inicial" xr:uid="{00000000-0004-0000-0000-000007000000}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1267" r:id="rId5">
          <objectPr defaultSize="0" autoPict="0" r:id="rId6">
            <anchor moveWithCells="1">
              <from>
                <xdr:col>6</xdr:col>
                <xdr:colOff>365760</xdr:colOff>
                <xdr:row>16</xdr:row>
                <xdr:rowOff>38100</xdr:rowOff>
              </from>
              <to>
                <xdr:col>7</xdr:col>
                <xdr:colOff>609600</xdr:colOff>
                <xdr:row>21</xdr:row>
                <xdr:rowOff>38100</xdr:rowOff>
              </to>
            </anchor>
          </objectPr>
        </oleObject>
      </mc:Choice>
      <mc:Fallback>
        <oleObject progId="Acrobat Document" dvAspect="DVASPECT_ICON" shapeId="1126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33"/>
  <sheetViews>
    <sheetView zoomScale="130" zoomScaleNormal="130" workbookViewId="0">
      <selection activeCell="E32" sqref="E32"/>
    </sheetView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2.44140625" style="1" customWidth="1"/>
    <col min="5" max="5" width="20" style="1" customWidth="1"/>
    <col min="6" max="6" width="9.33203125" style="2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8" ht="10.95" customHeight="1" x14ac:dyDescent="0.35">
      <c r="C1" s="16"/>
    </row>
    <row r="2" spans="2:18" ht="18" customHeight="1" x14ac:dyDescent="0.3">
      <c r="B2" s="3" t="s">
        <v>51</v>
      </c>
      <c r="C2" s="102" t="s">
        <v>84</v>
      </c>
      <c r="D2" s="102"/>
      <c r="E2" s="102"/>
      <c r="F2" s="102"/>
      <c r="G2" s="102"/>
      <c r="H2" s="102"/>
      <c r="I2" s="102"/>
      <c r="J2" s="102"/>
    </row>
    <row r="3" spans="2:18" ht="18" customHeight="1" x14ac:dyDescent="0.3">
      <c r="C3" s="102"/>
      <c r="D3" s="102"/>
      <c r="E3" s="102"/>
      <c r="F3" s="102"/>
      <c r="G3" s="102"/>
      <c r="H3" s="102"/>
      <c r="I3" s="102"/>
      <c r="J3" s="102"/>
    </row>
    <row r="4" spans="2:18" ht="7.35" customHeight="1" x14ac:dyDescent="0.3"/>
    <row r="5" spans="2:18" ht="15" thickBot="1" x14ac:dyDescent="0.35">
      <c r="B5" s="3" t="s">
        <v>55</v>
      </c>
      <c r="C5" s="3" t="s">
        <v>48</v>
      </c>
      <c r="D5" s="3"/>
      <c r="E5" s="3"/>
      <c r="J5" s="19" t="s">
        <v>60</v>
      </c>
    </row>
    <row r="6" spans="2:18" ht="15" thickBot="1" x14ac:dyDescent="0.35">
      <c r="C6" s="100" t="s">
        <v>4</v>
      </c>
      <c r="D6" s="100"/>
      <c r="E6" s="101"/>
      <c r="F6" s="17" t="s">
        <v>40</v>
      </c>
    </row>
    <row r="7" spans="2:18" x14ac:dyDescent="0.3">
      <c r="C7" s="85" t="s">
        <v>86</v>
      </c>
      <c r="D7" s="14"/>
      <c r="E7" s="14"/>
      <c r="F7" s="29">
        <f>+F18</f>
        <v>5500</v>
      </c>
    </row>
    <row r="8" spans="2:18" x14ac:dyDescent="0.3">
      <c r="C8" s="84" t="s">
        <v>87</v>
      </c>
      <c r="D8" s="15"/>
      <c r="E8" s="15"/>
      <c r="F8" s="30">
        <v>1500</v>
      </c>
    </row>
    <row r="9" spans="2:18" ht="15" thickBot="1" x14ac:dyDescent="0.35">
      <c r="C9" s="27" t="s">
        <v>43</v>
      </c>
      <c r="D9" s="28"/>
      <c r="E9" s="28"/>
      <c r="F9" s="31">
        <v>2000</v>
      </c>
    </row>
    <row r="10" spans="2:18" x14ac:dyDescent="0.3">
      <c r="E10" s="12"/>
    </row>
    <row r="11" spans="2:18" ht="15" thickBot="1" x14ac:dyDescent="0.35">
      <c r="B11" s="3" t="s">
        <v>56</v>
      </c>
      <c r="C11" s="4" t="s">
        <v>52</v>
      </c>
      <c r="D11" s="4"/>
      <c r="E11" s="13"/>
      <c r="H11" s="7"/>
    </row>
    <row r="12" spans="2:18" ht="29.4" thickBot="1" x14ac:dyDescent="0.35">
      <c r="C12" s="100" t="s">
        <v>4</v>
      </c>
      <c r="D12" s="100"/>
      <c r="E12" s="100"/>
      <c r="F12" s="20" t="s">
        <v>40</v>
      </c>
      <c r="G12" s="20"/>
      <c r="H12" s="21" t="s">
        <v>50</v>
      </c>
    </row>
    <row r="13" spans="2:18" x14ac:dyDescent="0.3">
      <c r="C13" s="26" t="s">
        <v>6</v>
      </c>
      <c r="D13" s="15"/>
      <c r="E13" s="15"/>
      <c r="F13" s="29">
        <v>6000</v>
      </c>
      <c r="G13" s="38" t="s">
        <v>1</v>
      </c>
      <c r="H13" s="34" t="s">
        <v>42</v>
      </c>
    </row>
    <row r="14" spans="2:18" x14ac:dyDescent="0.3">
      <c r="C14" s="84" t="s">
        <v>85</v>
      </c>
      <c r="D14" s="15"/>
      <c r="E14" s="15"/>
      <c r="F14" s="30">
        <v>1500</v>
      </c>
      <c r="G14" s="39" t="s">
        <v>1</v>
      </c>
      <c r="H14" s="34" t="s">
        <v>25</v>
      </c>
    </row>
    <row r="15" spans="2:18" ht="15" thickBot="1" x14ac:dyDescent="0.35">
      <c r="C15" s="32" t="s">
        <v>0</v>
      </c>
      <c r="D15" s="22"/>
      <c r="E15" s="22"/>
      <c r="F15" s="40">
        <v>500</v>
      </c>
      <c r="G15" s="41" t="s">
        <v>2</v>
      </c>
      <c r="H15" s="35" t="s">
        <v>17</v>
      </c>
    </row>
    <row r="16" spans="2:18" ht="15" thickBot="1" x14ac:dyDescent="0.35">
      <c r="C16" s="24" t="s">
        <v>21</v>
      </c>
      <c r="D16" s="25"/>
      <c r="E16" s="25"/>
      <c r="F16" s="42">
        <f>+F13+F14-F15</f>
        <v>7000</v>
      </c>
      <c r="G16" s="43" t="s">
        <v>3</v>
      </c>
      <c r="H16" s="36" t="s">
        <v>22</v>
      </c>
      <c r="R16" s="3"/>
    </row>
    <row r="17" spans="2:15" ht="15" thickBot="1" x14ac:dyDescent="0.35">
      <c r="C17" s="33" t="s">
        <v>49</v>
      </c>
      <c r="D17" s="23"/>
      <c r="E17" s="23"/>
      <c r="F17" s="44">
        <f>+F8</f>
        <v>1500</v>
      </c>
      <c r="G17" s="45" t="s">
        <v>2</v>
      </c>
      <c r="H17" s="37" t="s">
        <v>29</v>
      </c>
      <c r="N17" s="5"/>
      <c r="O17" s="5"/>
    </row>
    <row r="18" spans="2:15" ht="15" thickBot="1" x14ac:dyDescent="0.35">
      <c r="C18" s="24" t="s">
        <v>20</v>
      </c>
      <c r="D18" s="25"/>
      <c r="E18" s="25"/>
      <c r="F18" s="42">
        <f>+F16-F17</f>
        <v>5500</v>
      </c>
      <c r="G18" s="43" t="s">
        <v>3</v>
      </c>
      <c r="H18" s="36" t="s">
        <v>19</v>
      </c>
      <c r="N18" s="2"/>
      <c r="O18" s="2"/>
    </row>
    <row r="19" spans="2:15" x14ac:dyDescent="0.3">
      <c r="E19" s="12"/>
      <c r="N19" s="2"/>
      <c r="O19" s="2"/>
    </row>
    <row r="20" spans="2:15" ht="15" thickBot="1" x14ac:dyDescent="0.35">
      <c r="B20" s="3" t="s">
        <v>57</v>
      </c>
      <c r="C20" s="4" t="s">
        <v>53</v>
      </c>
      <c r="D20" s="4"/>
      <c r="E20" s="13"/>
      <c r="F20" s="4"/>
      <c r="G20" s="4"/>
      <c r="I20" s="7"/>
      <c r="K20" s="7"/>
      <c r="N20" s="2"/>
      <c r="O20" s="2"/>
    </row>
    <row r="21" spans="2:15" ht="29.4" thickBot="1" x14ac:dyDescent="0.35">
      <c r="C21" s="100" t="s">
        <v>4</v>
      </c>
      <c r="D21" s="100"/>
      <c r="E21" s="100"/>
      <c r="F21" s="20" t="s">
        <v>40</v>
      </c>
      <c r="G21" s="20"/>
      <c r="H21" s="21" t="s">
        <v>54</v>
      </c>
    </row>
    <row r="22" spans="2:15" x14ac:dyDescent="0.3">
      <c r="C22" s="85" t="s">
        <v>88</v>
      </c>
      <c r="D22" s="14"/>
      <c r="E22" s="50"/>
      <c r="F22" s="29">
        <f>+F9</f>
        <v>2000</v>
      </c>
      <c r="G22" s="38" t="s">
        <v>1</v>
      </c>
      <c r="H22" s="46" t="s">
        <v>11</v>
      </c>
    </row>
    <row r="23" spans="2:15" x14ac:dyDescent="0.3">
      <c r="C23" s="26" t="str">
        <f>+C18</f>
        <v>RLI afecta IDPC</v>
      </c>
      <c r="D23" s="15"/>
      <c r="E23" s="51"/>
      <c r="F23" s="30">
        <f>+F7</f>
        <v>5500</v>
      </c>
      <c r="G23" s="39" t="s">
        <v>1</v>
      </c>
      <c r="H23" s="47" t="s">
        <v>12</v>
      </c>
    </row>
    <row r="24" spans="2:15" ht="15" thickBot="1" x14ac:dyDescent="0.35">
      <c r="C24" s="32" t="s">
        <v>49</v>
      </c>
      <c r="D24" s="22"/>
      <c r="E24" s="52"/>
      <c r="F24" s="40">
        <f>+F8</f>
        <v>1500</v>
      </c>
      <c r="G24" s="41" t="s">
        <v>1</v>
      </c>
      <c r="H24" s="48" t="s">
        <v>72</v>
      </c>
    </row>
    <row r="25" spans="2:15" ht="15" thickBot="1" x14ac:dyDescent="0.35">
      <c r="C25" s="24" t="s">
        <v>14</v>
      </c>
      <c r="D25" s="25"/>
      <c r="E25" s="53"/>
      <c r="F25" s="42">
        <f>+F22+F23+F24</f>
        <v>9000</v>
      </c>
      <c r="G25" s="43" t="s">
        <v>3</v>
      </c>
      <c r="H25" s="49" t="s">
        <v>15</v>
      </c>
    </row>
    <row r="26" spans="2:15" x14ac:dyDescent="0.3">
      <c r="D26" s="12"/>
      <c r="E26" s="12"/>
      <c r="F26" s="1"/>
      <c r="G26" s="6"/>
    </row>
    <row r="27" spans="2:15" x14ac:dyDescent="0.3">
      <c r="I27" s="6"/>
    </row>
    <row r="33" spans="3:3" x14ac:dyDescent="0.3">
      <c r="C33" s="57" t="s">
        <v>67</v>
      </c>
    </row>
  </sheetData>
  <mergeCells count="4">
    <mergeCell ref="C12:E12"/>
    <mergeCell ref="C21:E21"/>
    <mergeCell ref="C6:E6"/>
    <mergeCell ref="C2:J3"/>
  </mergeCells>
  <hyperlinks>
    <hyperlink ref="J5" location="Indice!A1" display="Ir al indice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R37"/>
  <sheetViews>
    <sheetView zoomScale="130" zoomScaleNormal="130" workbookViewId="0">
      <selection activeCell="K29" sqref="K29"/>
    </sheetView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2.44140625" style="1" customWidth="1"/>
    <col min="5" max="5" width="19.33203125" style="1" customWidth="1"/>
    <col min="6" max="6" width="7.6640625" style="2" bestFit="1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8" ht="10.95" customHeight="1" x14ac:dyDescent="0.35">
      <c r="C1" s="16"/>
    </row>
    <row r="2" spans="2:18" ht="18" customHeight="1" x14ac:dyDescent="0.35">
      <c r="B2" s="3" t="s">
        <v>62</v>
      </c>
      <c r="C2" s="102" t="s">
        <v>64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3"/>
    <row r="4" spans="2:18" ht="15" thickBot="1" x14ac:dyDescent="0.35">
      <c r="B4" s="3" t="s">
        <v>55</v>
      </c>
      <c r="C4" s="3" t="s">
        <v>48</v>
      </c>
      <c r="D4" s="3"/>
      <c r="E4" s="3"/>
      <c r="J4" s="19" t="s">
        <v>60</v>
      </c>
    </row>
    <row r="5" spans="2:18" ht="15" thickBot="1" x14ac:dyDescent="0.35">
      <c r="C5" s="100" t="s">
        <v>4</v>
      </c>
      <c r="D5" s="100"/>
      <c r="E5" s="101"/>
      <c r="F5" s="17" t="s">
        <v>40</v>
      </c>
    </row>
    <row r="6" spans="2:18" x14ac:dyDescent="0.3">
      <c r="C6" s="85" t="s">
        <v>86</v>
      </c>
      <c r="D6" s="14"/>
      <c r="E6" s="14"/>
      <c r="F6" s="29">
        <v>9000</v>
      </c>
    </row>
    <row r="7" spans="2:18" x14ac:dyDescent="0.3">
      <c r="C7" s="26" t="s">
        <v>63</v>
      </c>
      <c r="D7" s="15"/>
      <c r="E7" s="15"/>
      <c r="F7" s="30">
        <v>2500</v>
      </c>
    </row>
    <row r="8" spans="2:18" ht="15" thickBot="1" x14ac:dyDescent="0.35">
      <c r="C8" s="27" t="s">
        <v>43</v>
      </c>
      <c r="D8" s="28"/>
      <c r="E8" s="28"/>
      <c r="F8" s="31">
        <v>2000</v>
      </c>
    </row>
    <row r="9" spans="2:18" x14ac:dyDescent="0.3">
      <c r="E9" s="12"/>
    </row>
    <row r="10" spans="2:18" ht="15" thickBot="1" x14ac:dyDescent="0.35">
      <c r="B10" s="3" t="s">
        <v>56</v>
      </c>
      <c r="C10" s="4" t="s">
        <v>52</v>
      </c>
      <c r="D10" s="4"/>
      <c r="E10" s="13"/>
      <c r="H10" s="7"/>
    </row>
    <row r="11" spans="2:18" ht="29.4" thickBot="1" x14ac:dyDescent="0.35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ht="15" thickBot="1" x14ac:dyDescent="0.35">
      <c r="C12" s="26" t="s">
        <v>6</v>
      </c>
      <c r="D12" s="15"/>
      <c r="E12" s="15"/>
      <c r="F12" s="29">
        <v>9000</v>
      </c>
      <c r="G12" s="38" t="s">
        <v>1</v>
      </c>
      <c r="H12" s="34" t="s">
        <v>42</v>
      </c>
    </row>
    <row r="13" spans="2:18" ht="15" thickBot="1" x14ac:dyDescent="0.35">
      <c r="C13" s="24" t="s">
        <v>21</v>
      </c>
      <c r="D13" s="25"/>
      <c r="E13" s="25"/>
      <c r="F13" s="42">
        <f>SUM(F12:F12)</f>
        <v>9000</v>
      </c>
      <c r="G13" s="43" t="s">
        <v>3</v>
      </c>
      <c r="H13" s="36" t="s">
        <v>22</v>
      </c>
      <c r="R13" s="3"/>
    </row>
    <row r="14" spans="2:18" ht="15" thickBot="1" x14ac:dyDescent="0.35">
      <c r="C14" s="33" t="s">
        <v>89</v>
      </c>
      <c r="D14" s="23"/>
      <c r="E14" s="23"/>
      <c r="F14" s="44">
        <v>0</v>
      </c>
      <c r="G14" s="45" t="s">
        <v>2</v>
      </c>
      <c r="H14" s="37"/>
      <c r="N14" s="5"/>
      <c r="O14" s="5"/>
    </row>
    <row r="15" spans="2:18" ht="15" thickBot="1" x14ac:dyDescent="0.35">
      <c r="C15" s="24" t="s">
        <v>20</v>
      </c>
      <c r="D15" s="25"/>
      <c r="E15" s="25"/>
      <c r="F15" s="42">
        <f>+F13-F14</f>
        <v>9000</v>
      </c>
      <c r="G15" s="43" t="s">
        <v>3</v>
      </c>
      <c r="H15" s="36" t="s">
        <v>19</v>
      </c>
      <c r="N15" s="2"/>
      <c r="O15" s="2"/>
    </row>
    <row r="16" spans="2:18" x14ac:dyDescent="0.3">
      <c r="E16" s="12"/>
      <c r="N16" s="2"/>
      <c r="O16" s="2"/>
    </row>
    <row r="17" spans="2:15" ht="15" thickBot="1" x14ac:dyDescent="0.35">
      <c r="B17" s="3" t="s">
        <v>57</v>
      </c>
      <c r="C17" s="4" t="s">
        <v>53</v>
      </c>
      <c r="D17" s="4"/>
      <c r="E17" s="13"/>
      <c r="F17" s="4"/>
      <c r="G17" s="4"/>
      <c r="I17" s="7"/>
      <c r="K17" s="7"/>
      <c r="N17" s="2"/>
      <c r="O17" s="2"/>
    </row>
    <row r="18" spans="2:15" ht="29.4" thickBot="1" x14ac:dyDescent="0.35">
      <c r="C18" s="100" t="s">
        <v>4</v>
      </c>
      <c r="D18" s="100"/>
      <c r="E18" s="100"/>
      <c r="F18" s="20" t="s">
        <v>40</v>
      </c>
      <c r="G18" s="20"/>
      <c r="H18" s="21" t="s">
        <v>54</v>
      </c>
    </row>
    <row r="19" spans="2:15" x14ac:dyDescent="0.3">
      <c r="C19" s="85" t="s">
        <v>96</v>
      </c>
      <c r="D19" s="14"/>
      <c r="E19" s="50"/>
      <c r="F19" s="29">
        <f>+F8</f>
        <v>2000</v>
      </c>
      <c r="G19" s="38" t="s">
        <v>1</v>
      </c>
      <c r="H19" s="46" t="s">
        <v>11</v>
      </c>
    </row>
    <row r="20" spans="2:15" x14ac:dyDescent="0.3">
      <c r="C20" s="26" t="str">
        <f>+C15</f>
        <v>RLI afecta IDPC</v>
      </c>
      <c r="D20" s="15"/>
      <c r="E20" s="51"/>
      <c r="F20" s="30">
        <f>+F15</f>
        <v>9000</v>
      </c>
      <c r="G20" s="39" t="s">
        <v>1</v>
      </c>
      <c r="H20" s="47" t="s">
        <v>12</v>
      </c>
    </row>
    <row r="21" spans="2:15" ht="15" thickBot="1" x14ac:dyDescent="0.35">
      <c r="C21" s="86" t="s">
        <v>90</v>
      </c>
      <c r="D21" s="22"/>
      <c r="E21" s="52"/>
      <c r="F21" s="40">
        <f>+F7</f>
        <v>2500</v>
      </c>
      <c r="G21" s="41" t="s">
        <v>2</v>
      </c>
      <c r="H21" s="48" t="s">
        <v>32</v>
      </c>
    </row>
    <row r="22" spans="2:15" ht="15" thickBot="1" x14ac:dyDescent="0.35">
      <c r="C22" s="24" t="s">
        <v>14</v>
      </c>
      <c r="D22" s="25"/>
      <c r="E22" s="53"/>
      <c r="F22" s="42">
        <f>+F19+F20-F21</f>
        <v>8500</v>
      </c>
      <c r="G22" s="43" t="s">
        <v>3</v>
      </c>
      <c r="H22" s="49" t="s">
        <v>15</v>
      </c>
    </row>
    <row r="23" spans="2:15" x14ac:dyDescent="0.3">
      <c r="D23" s="12"/>
      <c r="E23" s="12"/>
      <c r="F23" s="1"/>
      <c r="G23" s="6"/>
    </row>
    <row r="24" spans="2:15" x14ac:dyDescent="0.3">
      <c r="I24" s="6"/>
    </row>
    <row r="37" spans="3:3" x14ac:dyDescent="0.3">
      <c r="C37" s="57" t="s">
        <v>67</v>
      </c>
    </row>
  </sheetData>
  <mergeCells count="4">
    <mergeCell ref="C2:J2"/>
    <mergeCell ref="C5:E5"/>
    <mergeCell ref="C11:E11"/>
    <mergeCell ref="C18:E18"/>
  </mergeCells>
  <hyperlinks>
    <hyperlink ref="J4" location="Indice!A1" display="Ir al indice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R33"/>
  <sheetViews>
    <sheetView zoomScale="130" zoomScaleNormal="130" workbookViewId="0"/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2.44140625" style="1" customWidth="1"/>
    <col min="5" max="5" width="16.44140625" style="1" customWidth="1"/>
    <col min="6" max="6" width="8.6640625" style="2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0" ht="10.95" customHeight="1" x14ac:dyDescent="0.35">
      <c r="C1" s="16"/>
    </row>
    <row r="2" spans="2:10" ht="18" customHeight="1" x14ac:dyDescent="0.3">
      <c r="B2" s="3" t="s">
        <v>65</v>
      </c>
      <c r="C2" s="102" t="s">
        <v>97</v>
      </c>
      <c r="D2" s="102"/>
      <c r="E2" s="102"/>
      <c r="F2" s="102"/>
      <c r="G2" s="102"/>
      <c r="H2" s="102"/>
      <c r="I2" s="102"/>
      <c r="J2" s="102"/>
    </row>
    <row r="3" spans="2:10" ht="18" customHeight="1" x14ac:dyDescent="0.3">
      <c r="C3" s="102"/>
      <c r="D3" s="102"/>
      <c r="E3" s="102"/>
      <c r="F3" s="102"/>
      <c r="G3" s="102"/>
      <c r="H3" s="102"/>
      <c r="I3" s="102"/>
      <c r="J3" s="102"/>
    </row>
    <row r="4" spans="2:10" ht="7.35" customHeight="1" x14ac:dyDescent="0.3"/>
    <row r="5" spans="2:10" ht="15" thickBot="1" x14ac:dyDescent="0.35">
      <c r="B5" s="3" t="s">
        <v>55</v>
      </c>
      <c r="C5" s="3" t="s">
        <v>48</v>
      </c>
      <c r="D5" s="3"/>
      <c r="E5" s="3"/>
      <c r="J5" s="19" t="s">
        <v>60</v>
      </c>
    </row>
    <row r="6" spans="2:10" ht="15" thickBot="1" x14ac:dyDescent="0.35">
      <c r="C6" s="100" t="s">
        <v>4</v>
      </c>
      <c r="D6" s="100"/>
      <c r="E6" s="101"/>
      <c r="F6" s="17" t="s">
        <v>40</v>
      </c>
    </row>
    <row r="7" spans="2:10" x14ac:dyDescent="0.3">
      <c r="C7" s="85" t="s">
        <v>86</v>
      </c>
      <c r="D7" s="14"/>
      <c r="E7" s="14"/>
      <c r="F7" s="29">
        <v>5700</v>
      </c>
    </row>
    <row r="8" spans="2:10" x14ac:dyDescent="0.3">
      <c r="C8" s="86" t="s">
        <v>92</v>
      </c>
      <c r="D8" s="15"/>
      <c r="E8" s="15"/>
      <c r="F8" s="30">
        <v>500</v>
      </c>
    </row>
    <row r="9" spans="2:10" x14ac:dyDescent="0.3">
      <c r="C9" s="26" t="s">
        <v>16</v>
      </c>
      <c r="D9" s="22"/>
      <c r="E9" s="22"/>
      <c r="F9" s="40">
        <v>250</v>
      </c>
    </row>
    <row r="10" spans="2:10" ht="15" thickBot="1" x14ac:dyDescent="0.35">
      <c r="C10" s="27" t="s">
        <v>43</v>
      </c>
      <c r="D10" s="28"/>
      <c r="E10" s="28"/>
      <c r="F10" s="31">
        <v>2000</v>
      </c>
    </row>
    <row r="11" spans="2:10" x14ac:dyDescent="0.3">
      <c r="E11" s="12"/>
    </row>
    <row r="12" spans="2:10" ht="15" thickBot="1" x14ac:dyDescent="0.35">
      <c r="B12" s="3" t="s">
        <v>56</v>
      </c>
      <c r="C12" s="4" t="s">
        <v>52</v>
      </c>
      <c r="D12" s="4"/>
      <c r="E12" s="13"/>
      <c r="H12" s="7"/>
    </row>
    <row r="13" spans="2:10" ht="29.4" thickBot="1" x14ac:dyDescent="0.35">
      <c r="C13" s="100" t="s">
        <v>4</v>
      </c>
      <c r="D13" s="100"/>
      <c r="E13" s="100"/>
      <c r="F13" s="20" t="s">
        <v>40</v>
      </c>
      <c r="G13" s="20"/>
      <c r="H13" s="21" t="s">
        <v>50</v>
      </c>
    </row>
    <row r="14" spans="2:10" x14ac:dyDescent="0.3">
      <c r="C14" s="26" t="s">
        <v>6</v>
      </c>
      <c r="D14" s="15"/>
      <c r="E14" s="15"/>
      <c r="F14" s="29">
        <v>6000</v>
      </c>
      <c r="G14" s="38" t="s">
        <v>1</v>
      </c>
      <c r="H14" s="34" t="s">
        <v>42</v>
      </c>
    </row>
    <row r="15" spans="2:10" x14ac:dyDescent="0.3">
      <c r="C15" s="32" t="s">
        <v>0</v>
      </c>
      <c r="D15" s="22"/>
      <c r="E15" s="22"/>
      <c r="F15" s="30">
        <v>300</v>
      </c>
      <c r="G15" s="41" t="s">
        <v>2</v>
      </c>
      <c r="H15" s="56" t="s">
        <v>17</v>
      </c>
    </row>
    <row r="16" spans="2:10" x14ac:dyDescent="0.3">
      <c r="C16" s="86" t="s">
        <v>92</v>
      </c>
      <c r="D16" s="22"/>
      <c r="E16" s="22"/>
      <c r="F16" s="30">
        <f>+F8</f>
        <v>500</v>
      </c>
      <c r="G16" s="41" t="s">
        <v>2</v>
      </c>
      <c r="H16" s="56" t="s">
        <v>24</v>
      </c>
    </row>
    <row r="17" spans="2:18" ht="15" thickBot="1" x14ac:dyDescent="0.35">
      <c r="C17" s="32" t="str">
        <f>+C9</f>
        <v>Multas fiscales</v>
      </c>
      <c r="D17" s="22"/>
      <c r="E17" s="22"/>
      <c r="F17" s="30">
        <f>+F9</f>
        <v>250</v>
      </c>
      <c r="G17" s="41" t="s">
        <v>2</v>
      </c>
      <c r="H17" s="56" t="s">
        <v>23</v>
      </c>
    </row>
    <row r="18" spans="2:18" ht="15" thickBot="1" x14ac:dyDescent="0.35">
      <c r="C18" s="24" t="s">
        <v>21</v>
      </c>
      <c r="D18" s="25"/>
      <c r="E18" s="25"/>
      <c r="F18" s="42">
        <f>+F14-F15-F16-F17</f>
        <v>4950</v>
      </c>
      <c r="G18" s="43" t="s">
        <v>3</v>
      </c>
      <c r="H18" s="36" t="s">
        <v>22</v>
      </c>
      <c r="R18" s="3"/>
    </row>
    <row r="19" spans="2:18" ht="27" customHeight="1" thickBot="1" x14ac:dyDescent="0.35">
      <c r="C19" s="103" t="s">
        <v>93</v>
      </c>
      <c r="D19" s="104"/>
      <c r="E19" s="105"/>
      <c r="F19" s="44">
        <f>+F16+F17</f>
        <v>750</v>
      </c>
      <c r="G19" s="45" t="s">
        <v>1</v>
      </c>
      <c r="H19" s="37" t="s">
        <v>18</v>
      </c>
      <c r="N19" s="5"/>
      <c r="O19" s="5"/>
    </row>
    <row r="20" spans="2:18" ht="15" thickBot="1" x14ac:dyDescent="0.35">
      <c r="C20" s="24" t="s">
        <v>20</v>
      </c>
      <c r="D20" s="25"/>
      <c r="E20" s="25"/>
      <c r="F20" s="42">
        <f>+F18+F19</f>
        <v>5700</v>
      </c>
      <c r="G20" s="43" t="s">
        <v>3</v>
      </c>
      <c r="H20" s="36" t="s">
        <v>19</v>
      </c>
      <c r="N20" s="2"/>
      <c r="O20" s="2"/>
    </row>
    <row r="21" spans="2:18" x14ac:dyDescent="0.3">
      <c r="E21" s="12"/>
      <c r="N21" s="2"/>
      <c r="O21" s="2"/>
    </row>
    <row r="22" spans="2:18" ht="15" thickBot="1" x14ac:dyDescent="0.35">
      <c r="B22" s="3" t="s">
        <v>57</v>
      </c>
      <c r="C22" s="4" t="s">
        <v>53</v>
      </c>
      <c r="D22" s="4"/>
      <c r="E22" s="13"/>
      <c r="F22" s="4"/>
      <c r="G22" s="4"/>
      <c r="I22" s="7"/>
      <c r="K22" s="7"/>
      <c r="N22" s="2"/>
      <c r="O22" s="2"/>
    </row>
    <row r="23" spans="2:18" ht="29.4" thickBot="1" x14ac:dyDescent="0.35">
      <c r="C23" s="100" t="s">
        <v>4</v>
      </c>
      <c r="D23" s="100"/>
      <c r="E23" s="100"/>
      <c r="F23" s="20" t="s">
        <v>40</v>
      </c>
      <c r="G23" s="20"/>
      <c r="H23" s="21" t="s">
        <v>54</v>
      </c>
    </row>
    <row r="24" spans="2:18" x14ac:dyDescent="0.3">
      <c r="C24" s="85" t="s">
        <v>95</v>
      </c>
      <c r="D24" s="14"/>
      <c r="E24" s="50"/>
      <c r="F24" s="29">
        <f>+F10</f>
        <v>2000</v>
      </c>
      <c r="G24" s="38" t="s">
        <v>1</v>
      </c>
      <c r="H24" s="46" t="s">
        <v>11</v>
      </c>
    </row>
    <row r="25" spans="2:18" x14ac:dyDescent="0.3">
      <c r="C25" s="26" t="str">
        <f>+C20</f>
        <v>RLI afecta IDPC</v>
      </c>
      <c r="D25" s="15"/>
      <c r="E25" s="51"/>
      <c r="F25" s="30">
        <f>+F20</f>
        <v>5700</v>
      </c>
      <c r="G25" s="39" t="s">
        <v>1</v>
      </c>
      <c r="H25" s="47" t="s">
        <v>12</v>
      </c>
    </row>
    <row r="26" spans="2:18" ht="30" customHeight="1" thickBot="1" x14ac:dyDescent="0.35">
      <c r="C26" s="103" t="s">
        <v>94</v>
      </c>
      <c r="D26" s="104"/>
      <c r="E26" s="105"/>
      <c r="F26" s="40">
        <f>+F19</f>
        <v>750</v>
      </c>
      <c r="G26" s="41" t="s">
        <v>2</v>
      </c>
      <c r="H26" s="48" t="s">
        <v>13</v>
      </c>
    </row>
    <row r="27" spans="2:18" ht="15" thickBot="1" x14ac:dyDescent="0.35">
      <c r="C27" s="24" t="s">
        <v>14</v>
      </c>
      <c r="D27" s="25"/>
      <c r="E27" s="53"/>
      <c r="F27" s="42">
        <f>+F24+F25-F26</f>
        <v>6950</v>
      </c>
      <c r="G27" s="43" t="s">
        <v>3</v>
      </c>
      <c r="H27" s="49" t="s">
        <v>15</v>
      </c>
    </row>
    <row r="28" spans="2:18" x14ac:dyDescent="0.3">
      <c r="D28" s="12"/>
      <c r="E28" s="12"/>
      <c r="F28" s="1"/>
      <c r="G28" s="6"/>
    </row>
    <row r="29" spans="2:18" x14ac:dyDescent="0.3">
      <c r="I29" s="6"/>
    </row>
    <row r="33" spans="3:3" x14ac:dyDescent="0.3">
      <c r="C33" s="57" t="s">
        <v>67</v>
      </c>
    </row>
  </sheetData>
  <mergeCells count="6">
    <mergeCell ref="C26:E26"/>
    <mergeCell ref="C2:J3"/>
    <mergeCell ref="C6:E6"/>
    <mergeCell ref="C13:E13"/>
    <mergeCell ref="C23:E23"/>
    <mergeCell ref="C19:E19"/>
  </mergeCells>
  <hyperlinks>
    <hyperlink ref="J5" location="Indice!A1" display="Ir al indice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30"/>
  <sheetViews>
    <sheetView zoomScale="130" zoomScaleNormal="130" workbookViewId="0">
      <selection activeCell="C4" sqref="C4"/>
    </sheetView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2.44140625" style="1" customWidth="1"/>
    <col min="5" max="5" width="21.33203125" style="1" customWidth="1"/>
    <col min="6" max="6" width="8.5546875" style="2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8" ht="10.95" customHeight="1" x14ac:dyDescent="0.35">
      <c r="C1" s="16"/>
    </row>
    <row r="2" spans="2:18" ht="18" customHeight="1" x14ac:dyDescent="0.3">
      <c r="B2" s="3" t="s">
        <v>66</v>
      </c>
      <c r="C2" s="102" t="s">
        <v>110</v>
      </c>
      <c r="D2" s="102"/>
      <c r="E2" s="102"/>
      <c r="F2" s="102"/>
      <c r="G2" s="102"/>
      <c r="H2" s="102"/>
      <c r="I2" s="102"/>
      <c r="J2" s="102"/>
    </row>
    <row r="3" spans="2:18" ht="18" customHeight="1" x14ac:dyDescent="0.3">
      <c r="C3" s="102"/>
      <c r="D3" s="102"/>
      <c r="E3" s="102"/>
      <c r="F3" s="102"/>
      <c r="G3" s="102"/>
      <c r="H3" s="102"/>
      <c r="I3" s="102"/>
      <c r="J3" s="102"/>
    </row>
    <row r="4" spans="2:18" ht="7.35" customHeight="1" x14ac:dyDescent="0.3"/>
    <row r="5" spans="2:18" ht="15" thickBot="1" x14ac:dyDescent="0.35">
      <c r="B5" s="3" t="s">
        <v>55</v>
      </c>
      <c r="C5" s="3" t="s">
        <v>48</v>
      </c>
      <c r="D5" s="3"/>
      <c r="E5" s="3"/>
      <c r="J5" s="19" t="s">
        <v>60</v>
      </c>
    </row>
    <row r="6" spans="2:18" ht="15" thickBot="1" x14ac:dyDescent="0.35">
      <c r="C6" s="100" t="s">
        <v>4</v>
      </c>
      <c r="D6" s="100"/>
      <c r="E6" s="101"/>
      <c r="F6" s="17" t="s">
        <v>40</v>
      </c>
    </row>
    <row r="7" spans="2:18" x14ac:dyDescent="0.3">
      <c r="C7" s="85" t="s">
        <v>86</v>
      </c>
      <c r="D7" s="14"/>
      <c r="E7" s="14"/>
      <c r="F7" s="29">
        <v>2250</v>
      </c>
    </row>
    <row r="8" spans="2:18" x14ac:dyDescent="0.3">
      <c r="C8" s="84" t="s">
        <v>100</v>
      </c>
      <c r="D8" s="15"/>
      <c r="E8" s="15"/>
      <c r="F8" s="30">
        <v>0</v>
      </c>
    </row>
    <row r="9" spans="2:18" ht="15" thickBot="1" x14ac:dyDescent="0.35">
      <c r="C9" s="27" t="s">
        <v>43</v>
      </c>
      <c r="D9" s="28"/>
      <c r="E9" s="28"/>
      <c r="F9" s="31">
        <v>3000</v>
      </c>
    </row>
    <row r="10" spans="2:18" x14ac:dyDescent="0.3">
      <c r="E10" s="12"/>
    </row>
    <row r="11" spans="2:18" ht="15" thickBot="1" x14ac:dyDescent="0.35">
      <c r="B11" s="3" t="s">
        <v>56</v>
      </c>
      <c r="C11" s="4" t="s">
        <v>52</v>
      </c>
      <c r="D11" s="4"/>
      <c r="E11" s="13"/>
      <c r="H11" s="7"/>
    </row>
    <row r="12" spans="2:18" ht="29.4" thickBot="1" x14ac:dyDescent="0.35">
      <c r="C12" s="100" t="s">
        <v>4</v>
      </c>
      <c r="D12" s="100"/>
      <c r="E12" s="100"/>
      <c r="F12" s="20" t="s">
        <v>40</v>
      </c>
      <c r="G12" s="20"/>
      <c r="H12" s="21" t="s">
        <v>50</v>
      </c>
    </row>
    <row r="13" spans="2:18" x14ac:dyDescent="0.3">
      <c r="C13" s="26" t="s">
        <v>6</v>
      </c>
      <c r="D13" s="15"/>
      <c r="E13" s="15"/>
      <c r="F13" s="29">
        <v>6000</v>
      </c>
      <c r="G13" s="38" t="s">
        <v>1</v>
      </c>
      <c r="H13" s="34" t="s">
        <v>42</v>
      </c>
    </row>
    <row r="14" spans="2:18" ht="15" thickBot="1" x14ac:dyDescent="0.35">
      <c r="C14" s="32" t="s">
        <v>0</v>
      </c>
      <c r="D14" s="22"/>
      <c r="E14" s="22"/>
      <c r="F14" s="40">
        <v>1500</v>
      </c>
      <c r="G14" s="41" t="s">
        <v>2</v>
      </c>
      <c r="H14" s="35" t="s">
        <v>17</v>
      </c>
    </row>
    <row r="15" spans="2:18" ht="15" thickBot="1" x14ac:dyDescent="0.35">
      <c r="C15" s="24" t="s">
        <v>21</v>
      </c>
      <c r="D15" s="25"/>
      <c r="E15" s="25"/>
      <c r="F15" s="42">
        <f>+F13-F14</f>
        <v>4500</v>
      </c>
      <c r="G15" s="43" t="s">
        <v>3</v>
      </c>
      <c r="H15" s="36" t="s">
        <v>22</v>
      </c>
      <c r="R15" s="3"/>
    </row>
    <row r="16" spans="2:18" ht="27.6" customHeight="1" x14ac:dyDescent="0.3">
      <c r="C16" s="109" t="s">
        <v>101</v>
      </c>
      <c r="D16" s="110"/>
      <c r="E16" s="111"/>
      <c r="F16" s="55">
        <f>+F15</f>
        <v>4500</v>
      </c>
      <c r="G16" s="61" t="s">
        <v>3</v>
      </c>
      <c r="H16" s="62" t="s">
        <v>30</v>
      </c>
      <c r="R16" s="3"/>
    </row>
    <row r="17" spans="2:15" ht="15" thickBot="1" x14ac:dyDescent="0.35">
      <c r="C17" s="86" t="s">
        <v>102</v>
      </c>
      <c r="D17" s="22"/>
      <c r="E17" s="22"/>
      <c r="F17" s="31">
        <f>ROUND(+(F16-F8)*50%,0)</f>
        <v>2250</v>
      </c>
      <c r="G17" s="59" t="s">
        <v>2</v>
      </c>
      <c r="H17" s="60" t="s">
        <v>82</v>
      </c>
      <c r="N17" s="5"/>
      <c r="O17" s="5"/>
    </row>
    <row r="18" spans="2:15" ht="15" thickBot="1" x14ac:dyDescent="0.35">
      <c r="C18" s="24" t="s">
        <v>20</v>
      </c>
      <c r="D18" s="25"/>
      <c r="E18" s="25"/>
      <c r="F18" s="42">
        <f>+F15-F17</f>
        <v>2250</v>
      </c>
      <c r="G18" s="43" t="s">
        <v>3</v>
      </c>
      <c r="H18" s="36" t="s">
        <v>19</v>
      </c>
      <c r="N18" s="2"/>
      <c r="O18" s="2"/>
    </row>
    <row r="19" spans="2:15" x14ac:dyDescent="0.3">
      <c r="E19" s="12"/>
      <c r="N19" s="2"/>
      <c r="O19" s="2"/>
    </row>
    <row r="20" spans="2:15" ht="15" thickBot="1" x14ac:dyDescent="0.35">
      <c r="B20" s="3" t="s">
        <v>57</v>
      </c>
      <c r="C20" s="4" t="s">
        <v>53</v>
      </c>
      <c r="D20" s="4"/>
      <c r="E20" s="13"/>
      <c r="F20" s="4"/>
      <c r="G20" s="4"/>
      <c r="I20" s="7"/>
      <c r="K20" s="7"/>
      <c r="N20" s="2"/>
      <c r="O20" s="2"/>
    </row>
    <row r="21" spans="2:15" ht="29.4" thickBot="1" x14ac:dyDescent="0.35">
      <c r="C21" s="100" t="s">
        <v>4</v>
      </c>
      <c r="D21" s="100"/>
      <c r="E21" s="100"/>
      <c r="F21" s="20" t="s">
        <v>40</v>
      </c>
      <c r="G21" s="20"/>
      <c r="H21" s="21" t="s">
        <v>54</v>
      </c>
    </row>
    <row r="22" spans="2:15" x14ac:dyDescent="0.3">
      <c r="C22" s="85" t="s">
        <v>88</v>
      </c>
      <c r="D22" s="87"/>
      <c r="E22" s="88"/>
      <c r="F22" s="29">
        <f>+F9</f>
        <v>3000</v>
      </c>
      <c r="G22" s="38" t="s">
        <v>1</v>
      </c>
      <c r="H22" s="46" t="s">
        <v>11</v>
      </c>
    </row>
    <row r="23" spans="2:15" x14ac:dyDescent="0.3">
      <c r="C23" s="84" t="s">
        <v>27</v>
      </c>
      <c r="D23" s="89"/>
      <c r="E23" s="90"/>
      <c r="F23" s="30">
        <f>+F18</f>
        <v>2250</v>
      </c>
      <c r="G23" s="39" t="s">
        <v>1</v>
      </c>
      <c r="H23" s="47" t="s">
        <v>12</v>
      </c>
    </row>
    <row r="24" spans="2:15" ht="15" thickBot="1" x14ac:dyDescent="0.35">
      <c r="C24" s="106" t="s">
        <v>103</v>
      </c>
      <c r="D24" s="107"/>
      <c r="E24" s="108"/>
      <c r="F24" s="40">
        <f>+F17</f>
        <v>2250</v>
      </c>
      <c r="G24" s="41" t="s">
        <v>1</v>
      </c>
      <c r="H24" s="48" t="s">
        <v>31</v>
      </c>
    </row>
    <row r="25" spans="2:15" ht="15" thickBot="1" x14ac:dyDescent="0.35">
      <c r="C25" s="24" t="s">
        <v>14</v>
      </c>
      <c r="D25" s="25"/>
      <c r="E25" s="53"/>
      <c r="F25" s="42">
        <f>+F22+F23+F24</f>
        <v>7500</v>
      </c>
      <c r="G25" s="43" t="s">
        <v>3</v>
      </c>
      <c r="H25" s="49" t="s">
        <v>15</v>
      </c>
    </row>
    <row r="26" spans="2:15" x14ac:dyDescent="0.3">
      <c r="D26" s="12"/>
      <c r="E26" s="12"/>
      <c r="F26" s="1"/>
      <c r="G26" s="6"/>
    </row>
    <row r="27" spans="2:15" x14ac:dyDescent="0.3">
      <c r="I27" s="6"/>
    </row>
    <row r="30" spans="2:15" x14ac:dyDescent="0.3">
      <c r="C30" s="57" t="s">
        <v>67</v>
      </c>
    </row>
  </sheetData>
  <mergeCells count="6">
    <mergeCell ref="C24:E24"/>
    <mergeCell ref="C2:J3"/>
    <mergeCell ref="C6:E6"/>
    <mergeCell ref="C12:E12"/>
    <mergeCell ref="C21:E21"/>
    <mergeCell ref="C16:E16"/>
  </mergeCells>
  <hyperlinks>
    <hyperlink ref="J5" location="Indice!A1" display="Ir al indice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R29"/>
  <sheetViews>
    <sheetView zoomScale="130" zoomScaleNormal="130" workbookViewId="0">
      <selection activeCell="C6" sqref="C6:C7"/>
    </sheetView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2.44140625" style="1" customWidth="1"/>
    <col min="5" max="5" width="20.33203125" style="1" customWidth="1"/>
    <col min="6" max="6" width="7.6640625" style="2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8" ht="10.95" customHeight="1" x14ac:dyDescent="0.35">
      <c r="C1" s="16"/>
    </row>
    <row r="2" spans="2:18" ht="18" customHeight="1" x14ac:dyDescent="0.35">
      <c r="B2" s="3" t="s">
        <v>69</v>
      </c>
      <c r="C2" s="102" t="s">
        <v>109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3"/>
    <row r="4" spans="2:18" ht="15" thickBot="1" x14ac:dyDescent="0.35">
      <c r="B4" s="3" t="s">
        <v>55</v>
      </c>
      <c r="C4" s="3" t="s">
        <v>48</v>
      </c>
      <c r="D4" s="3"/>
      <c r="E4" s="3"/>
      <c r="J4" s="19" t="s">
        <v>60</v>
      </c>
    </row>
    <row r="5" spans="2:18" ht="15" thickBot="1" x14ac:dyDescent="0.35">
      <c r="C5" s="100" t="s">
        <v>4</v>
      </c>
      <c r="D5" s="100"/>
      <c r="E5" s="101"/>
      <c r="F5" s="17" t="s">
        <v>40</v>
      </c>
    </row>
    <row r="6" spans="2:18" x14ac:dyDescent="0.3">
      <c r="C6" s="94" t="s">
        <v>112</v>
      </c>
      <c r="D6" s="14"/>
      <c r="E6" s="14"/>
      <c r="F6" s="29">
        <v>5700</v>
      </c>
    </row>
    <row r="7" spans="2:18" x14ac:dyDescent="0.3">
      <c r="C7" s="95" t="s">
        <v>113</v>
      </c>
      <c r="D7" s="15"/>
      <c r="E7" s="15"/>
      <c r="F7" s="30">
        <v>1000</v>
      </c>
    </row>
    <row r="8" spans="2:18" ht="15" thickBot="1" x14ac:dyDescent="0.35">
      <c r="C8" s="27" t="s">
        <v>43</v>
      </c>
      <c r="D8" s="28"/>
      <c r="E8" s="28"/>
      <c r="F8" s="31">
        <v>2000</v>
      </c>
    </row>
    <row r="9" spans="2:18" x14ac:dyDescent="0.3">
      <c r="E9" s="12"/>
    </row>
    <row r="10" spans="2:18" ht="15" thickBot="1" x14ac:dyDescent="0.35">
      <c r="B10" s="3" t="s">
        <v>56</v>
      </c>
      <c r="C10" s="4" t="s">
        <v>52</v>
      </c>
      <c r="D10" s="4"/>
      <c r="E10" s="13"/>
      <c r="H10" s="7"/>
    </row>
    <row r="11" spans="2:18" ht="29.4" thickBot="1" x14ac:dyDescent="0.35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x14ac:dyDescent="0.3">
      <c r="C12" s="26" t="s">
        <v>6</v>
      </c>
      <c r="D12" s="15"/>
      <c r="E12" s="15"/>
      <c r="F12" s="29">
        <v>6000</v>
      </c>
      <c r="G12" s="38" t="s">
        <v>1</v>
      </c>
      <c r="H12" s="34" t="s">
        <v>42</v>
      </c>
    </row>
    <row r="13" spans="2:18" x14ac:dyDescent="0.3">
      <c r="C13" s="26" t="s">
        <v>71</v>
      </c>
      <c r="D13" s="15"/>
      <c r="E13" s="15"/>
      <c r="F13" s="30">
        <f>+F7</f>
        <v>1000</v>
      </c>
      <c r="G13" s="39" t="s">
        <v>1</v>
      </c>
      <c r="H13" s="34" t="s">
        <v>25</v>
      </c>
    </row>
    <row r="14" spans="2:18" ht="15" thickBot="1" x14ac:dyDescent="0.35">
      <c r="C14" s="32" t="s">
        <v>0</v>
      </c>
      <c r="D14" s="22"/>
      <c r="E14" s="22"/>
      <c r="F14" s="40">
        <v>300</v>
      </c>
      <c r="G14" s="41" t="s">
        <v>2</v>
      </c>
      <c r="H14" s="35" t="s">
        <v>17</v>
      </c>
    </row>
    <row r="15" spans="2:18" ht="15" thickBot="1" x14ac:dyDescent="0.35">
      <c r="C15" s="24" t="s">
        <v>21</v>
      </c>
      <c r="D15" s="25"/>
      <c r="E15" s="25"/>
      <c r="F15" s="42">
        <f>+F12+F13-F14</f>
        <v>6700</v>
      </c>
      <c r="G15" s="43" t="s">
        <v>3</v>
      </c>
      <c r="H15" s="36" t="s">
        <v>22</v>
      </c>
      <c r="R15" s="3"/>
    </row>
    <row r="16" spans="2:18" ht="15" thickBot="1" x14ac:dyDescent="0.35">
      <c r="C16" s="33" t="s">
        <v>49</v>
      </c>
      <c r="D16" s="23"/>
      <c r="E16" s="23"/>
      <c r="F16" s="44">
        <f>+F13</f>
        <v>1000</v>
      </c>
      <c r="G16" s="45" t="s">
        <v>2</v>
      </c>
      <c r="H16" s="37" t="s">
        <v>26</v>
      </c>
      <c r="N16" s="5"/>
      <c r="O16" s="5"/>
    </row>
    <row r="17" spans="2:15" ht="15" thickBot="1" x14ac:dyDescent="0.35">
      <c r="C17" s="24" t="s">
        <v>20</v>
      </c>
      <c r="D17" s="25"/>
      <c r="E17" s="25"/>
      <c r="F17" s="42">
        <f>+F15-F16</f>
        <v>5700</v>
      </c>
      <c r="G17" s="43" t="s">
        <v>3</v>
      </c>
      <c r="H17" s="36" t="s">
        <v>19</v>
      </c>
      <c r="N17" s="2"/>
      <c r="O17" s="2"/>
    </row>
    <row r="18" spans="2:15" x14ac:dyDescent="0.3">
      <c r="E18" s="12"/>
      <c r="N18" s="2"/>
      <c r="O18" s="2"/>
    </row>
    <row r="19" spans="2:15" ht="15" thickBot="1" x14ac:dyDescent="0.35">
      <c r="B19" s="3" t="s">
        <v>57</v>
      </c>
      <c r="C19" s="4" t="s">
        <v>53</v>
      </c>
      <c r="D19" s="4"/>
      <c r="E19" s="13"/>
      <c r="F19" s="4"/>
      <c r="G19" s="4"/>
      <c r="I19" s="7"/>
      <c r="K19" s="7"/>
      <c r="N19" s="2"/>
      <c r="O19" s="2"/>
    </row>
    <row r="20" spans="2:15" ht="29.4" thickBot="1" x14ac:dyDescent="0.35">
      <c r="C20" s="100" t="s">
        <v>4</v>
      </c>
      <c r="D20" s="100"/>
      <c r="E20" s="100"/>
      <c r="F20" s="20" t="s">
        <v>40</v>
      </c>
      <c r="G20" s="20"/>
      <c r="H20" s="21" t="s">
        <v>54</v>
      </c>
    </row>
    <row r="21" spans="2:15" x14ac:dyDescent="0.3">
      <c r="C21" s="85" t="s">
        <v>88</v>
      </c>
      <c r="D21" s="14"/>
      <c r="E21" s="50"/>
      <c r="F21" s="29">
        <f>+F8</f>
        <v>2000</v>
      </c>
      <c r="G21" s="38" t="s">
        <v>1</v>
      </c>
      <c r="H21" s="46" t="s">
        <v>11</v>
      </c>
    </row>
    <row r="22" spans="2:15" x14ac:dyDescent="0.3">
      <c r="C22" s="84" t="str">
        <f>+C17</f>
        <v>RLI afecta IDPC</v>
      </c>
      <c r="D22" s="15"/>
      <c r="E22" s="51"/>
      <c r="F22" s="30">
        <f>+F17</f>
        <v>5700</v>
      </c>
      <c r="G22" s="39" t="s">
        <v>1</v>
      </c>
      <c r="H22" s="47" t="s">
        <v>12</v>
      </c>
    </row>
    <row r="23" spans="2:15" ht="15" thickBot="1" x14ac:dyDescent="0.35">
      <c r="C23" s="86" t="s">
        <v>104</v>
      </c>
      <c r="D23" s="22"/>
      <c r="E23" s="52"/>
      <c r="F23" s="40">
        <f>+F7</f>
        <v>1000</v>
      </c>
      <c r="G23" s="41" t="s">
        <v>1</v>
      </c>
      <c r="H23" s="48" t="s">
        <v>72</v>
      </c>
    </row>
    <row r="24" spans="2:15" ht="15" thickBot="1" x14ac:dyDescent="0.35">
      <c r="C24" s="24" t="s">
        <v>14</v>
      </c>
      <c r="D24" s="25"/>
      <c r="E24" s="53"/>
      <c r="F24" s="42">
        <f>+F21+F22+F23</f>
        <v>8700</v>
      </c>
      <c r="G24" s="43" t="s">
        <v>3</v>
      </c>
      <c r="H24" s="49" t="s">
        <v>15</v>
      </c>
    </row>
    <row r="25" spans="2:15" x14ac:dyDescent="0.3">
      <c r="D25" s="12"/>
      <c r="E25" s="12"/>
      <c r="F25" s="1"/>
      <c r="G25" s="6"/>
    </row>
    <row r="26" spans="2:15" x14ac:dyDescent="0.3">
      <c r="I26" s="6"/>
    </row>
    <row r="29" spans="2:15" x14ac:dyDescent="0.3">
      <c r="C29" s="57" t="s">
        <v>67</v>
      </c>
    </row>
  </sheetData>
  <mergeCells count="4">
    <mergeCell ref="C2:J2"/>
    <mergeCell ref="C5:E5"/>
    <mergeCell ref="C11:E11"/>
    <mergeCell ref="C20:E20"/>
  </mergeCells>
  <hyperlinks>
    <hyperlink ref="J4" location="Indice!A1" display="Ir al indice" xr:uid="{00000000-0004-0000-0500-000000000000}"/>
  </hyperlinks>
  <pageMargins left="0.31" right="0.48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R47"/>
  <sheetViews>
    <sheetView topLeftCell="A19" zoomScale="130" zoomScaleNormal="130" workbookViewId="0">
      <selection activeCell="E10" sqref="E10"/>
    </sheetView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6.44140625" style="1" customWidth="1"/>
    <col min="5" max="5" width="20.5546875" style="1" customWidth="1"/>
    <col min="6" max="6" width="9.5546875" style="2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8" ht="10.95" customHeight="1" x14ac:dyDescent="0.35">
      <c r="C1" s="16"/>
    </row>
    <row r="2" spans="2:18" ht="18" customHeight="1" x14ac:dyDescent="0.35">
      <c r="B2" s="3" t="s">
        <v>68</v>
      </c>
      <c r="C2" s="102" t="s">
        <v>107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3"/>
    <row r="4" spans="2:18" ht="15" thickBot="1" x14ac:dyDescent="0.35">
      <c r="B4" s="3" t="s">
        <v>55</v>
      </c>
      <c r="C4" s="3" t="s">
        <v>48</v>
      </c>
      <c r="D4" s="3"/>
      <c r="E4" s="3"/>
      <c r="J4" s="19" t="s">
        <v>60</v>
      </c>
    </row>
    <row r="5" spans="2:18" ht="15" thickBot="1" x14ac:dyDescent="0.35">
      <c r="C5" s="100" t="s">
        <v>4</v>
      </c>
      <c r="D5" s="100"/>
      <c r="E5" s="101"/>
      <c r="F5" s="17" t="s">
        <v>40</v>
      </c>
    </row>
    <row r="6" spans="2:18" x14ac:dyDescent="0.3">
      <c r="C6" s="94" t="s">
        <v>114</v>
      </c>
      <c r="D6" s="96"/>
      <c r="E6" s="14"/>
      <c r="F6" s="91">
        <v>-2300</v>
      </c>
    </row>
    <row r="7" spans="2:18" x14ac:dyDescent="0.3">
      <c r="C7" s="95" t="s">
        <v>115</v>
      </c>
      <c r="D7" s="97"/>
      <c r="E7" s="15"/>
      <c r="F7" s="92">
        <v>-800</v>
      </c>
    </row>
    <row r="8" spans="2:18" ht="15" thickBot="1" x14ac:dyDescent="0.35">
      <c r="C8" s="98" t="s">
        <v>43</v>
      </c>
      <c r="D8" s="99"/>
      <c r="E8" s="28"/>
      <c r="F8" s="31">
        <v>1200</v>
      </c>
    </row>
    <row r="9" spans="2:18" x14ac:dyDescent="0.3">
      <c r="E9" s="12"/>
    </row>
    <row r="10" spans="2:18" ht="15" thickBot="1" x14ac:dyDescent="0.35">
      <c r="B10" s="3" t="s">
        <v>56</v>
      </c>
      <c r="C10" s="4" t="s">
        <v>52</v>
      </c>
      <c r="D10" s="4"/>
      <c r="E10" s="13"/>
      <c r="H10" s="7"/>
    </row>
    <row r="11" spans="2:18" ht="29.4" thickBot="1" x14ac:dyDescent="0.35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x14ac:dyDescent="0.3">
      <c r="C12" s="26" t="s">
        <v>6</v>
      </c>
      <c r="D12" s="15"/>
      <c r="E12" s="15"/>
      <c r="F12" s="29">
        <v>9000</v>
      </c>
      <c r="G12" s="38" t="s">
        <v>1</v>
      </c>
      <c r="H12" s="34" t="s">
        <v>42</v>
      </c>
    </row>
    <row r="13" spans="2:18" x14ac:dyDescent="0.3">
      <c r="C13" s="26" t="s">
        <v>33</v>
      </c>
      <c r="D13" s="15"/>
      <c r="E13" s="15"/>
      <c r="F13" s="30">
        <v>8500</v>
      </c>
      <c r="G13" s="41" t="s">
        <v>2</v>
      </c>
      <c r="H13" s="34" t="s">
        <v>34</v>
      </c>
    </row>
    <row r="14" spans="2:18" ht="15" thickBot="1" x14ac:dyDescent="0.35">
      <c r="C14" s="32" t="s">
        <v>0</v>
      </c>
      <c r="D14" s="22"/>
      <c r="E14" s="22"/>
      <c r="F14" s="40">
        <v>2000</v>
      </c>
      <c r="G14" s="41" t="s">
        <v>2</v>
      </c>
      <c r="H14" s="35" t="s">
        <v>17</v>
      </c>
    </row>
    <row r="15" spans="2:18" ht="15" thickBot="1" x14ac:dyDescent="0.35">
      <c r="C15" s="24" t="s">
        <v>21</v>
      </c>
      <c r="D15" s="25"/>
      <c r="E15" s="25"/>
      <c r="F15" s="63">
        <f>+F12-F13-F14</f>
        <v>-1500</v>
      </c>
      <c r="G15" s="43" t="s">
        <v>3</v>
      </c>
      <c r="H15" s="36" t="s">
        <v>22</v>
      </c>
      <c r="R15" s="3"/>
    </row>
    <row r="16" spans="2:18" ht="15" thickBot="1" x14ac:dyDescent="0.35">
      <c r="C16" s="33" t="s">
        <v>35</v>
      </c>
      <c r="D16" s="23"/>
      <c r="E16" s="23"/>
      <c r="F16" s="44">
        <v>800</v>
      </c>
      <c r="G16" s="45" t="s">
        <v>2</v>
      </c>
      <c r="H16" s="34" t="s">
        <v>36</v>
      </c>
      <c r="N16" s="5"/>
      <c r="O16" s="5"/>
    </row>
    <row r="17" spans="2:15" ht="15" thickBot="1" x14ac:dyDescent="0.35">
      <c r="C17" s="24" t="s">
        <v>37</v>
      </c>
      <c r="D17" s="25"/>
      <c r="E17" s="25"/>
      <c r="F17" s="63">
        <f>+F15-F16</f>
        <v>-2300</v>
      </c>
      <c r="G17" s="43" t="s">
        <v>3</v>
      </c>
      <c r="H17" s="36" t="s">
        <v>80</v>
      </c>
      <c r="N17" s="2"/>
      <c r="O17" s="2"/>
    </row>
    <row r="18" spans="2:15" x14ac:dyDescent="0.3">
      <c r="E18" s="12"/>
      <c r="N18" s="2"/>
      <c r="O18" s="2"/>
    </row>
    <row r="19" spans="2:15" ht="15" thickBot="1" x14ac:dyDescent="0.35">
      <c r="B19" s="3" t="s">
        <v>57</v>
      </c>
      <c r="C19" s="4" t="s">
        <v>53</v>
      </c>
      <c r="D19" s="4"/>
      <c r="E19" s="13"/>
      <c r="F19" s="4"/>
      <c r="G19" s="4"/>
      <c r="I19" s="7"/>
      <c r="K19" s="7"/>
      <c r="N19" s="2"/>
      <c r="O19" s="2"/>
    </row>
    <row r="20" spans="2:15" ht="29.4" thickBot="1" x14ac:dyDescent="0.35">
      <c r="C20" s="100" t="s">
        <v>4</v>
      </c>
      <c r="D20" s="100"/>
      <c r="E20" s="100"/>
      <c r="F20" s="20" t="s">
        <v>40</v>
      </c>
      <c r="G20" s="20"/>
      <c r="H20" s="21" t="s">
        <v>54</v>
      </c>
    </row>
    <row r="21" spans="2:15" x14ac:dyDescent="0.3">
      <c r="C21" s="85" t="s">
        <v>95</v>
      </c>
      <c r="D21" s="14"/>
      <c r="E21" s="50"/>
      <c r="F21" s="29">
        <f>+F8</f>
        <v>1200</v>
      </c>
      <c r="G21" s="38" t="s">
        <v>1</v>
      </c>
      <c r="H21" s="46" t="s">
        <v>11</v>
      </c>
    </row>
    <row r="22" spans="2:15" x14ac:dyDescent="0.3">
      <c r="C22" s="84" t="str">
        <f>+C17</f>
        <v>Pérdida Tributaria del ejercicio</v>
      </c>
      <c r="D22" s="15"/>
      <c r="E22" s="51"/>
      <c r="F22" s="30">
        <f>-F17</f>
        <v>2300</v>
      </c>
      <c r="G22" s="41" t="s">
        <v>2</v>
      </c>
      <c r="H22" s="34" t="s">
        <v>38</v>
      </c>
    </row>
    <row r="23" spans="2:15" ht="15" thickBot="1" x14ac:dyDescent="0.35">
      <c r="C23" s="86" t="s">
        <v>105</v>
      </c>
      <c r="D23" s="22"/>
      <c r="E23" s="52"/>
      <c r="F23" s="40">
        <f>+F16</f>
        <v>800</v>
      </c>
      <c r="G23" s="41" t="s">
        <v>1</v>
      </c>
      <c r="H23" s="34" t="s">
        <v>39</v>
      </c>
    </row>
    <row r="24" spans="2:15" ht="15" thickBot="1" x14ac:dyDescent="0.35">
      <c r="C24" s="24" t="s">
        <v>74</v>
      </c>
      <c r="D24" s="25"/>
      <c r="E24" s="53"/>
      <c r="F24" s="63">
        <f>+F21-F22+F23</f>
        <v>-300</v>
      </c>
      <c r="G24" s="43" t="s">
        <v>3</v>
      </c>
      <c r="H24" s="49" t="s">
        <v>75</v>
      </c>
    </row>
    <row r="25" spans="2:15" x14ac:dyDescent="0.3">
      <c r="C25" s="58"/>
      <c r="D25" s="58"/>
      <c r="E25" s="58"/>
      <c r="F25" s="8"/>
      <c r="G25" s="58"/>
      <c r="H25" s="64"/>
    </row>
    <row r="26" spans="2:15" x14ac:dyDescent="0.3">
      <c r="B26" s="3" t="s">
        <v>76</v>
      </c>
      <c r="C26" s="3" t="s">
        <v>77</v>
      </c>
      <c r="D26" s="2"/>
      <c r="E26" s="58"/>
      <c r="F26" s="8"/>
      <c r="G26" s="58"/>
      <c r="H26" s="64"/>
    </row>
    <row r="27" spans="2:15" ht="15" thickBot="1" x14ac:dyDescent="0.35">
      <c r="D27" s="2"/>
      <c r="E27" s="58"/>
      <c r="F27" s="8"/>
      <c r="G27" s="58"/>
      <c r="H27" s="64"/>
    </row>
    <row r="28" spans="2:15" x14ac:dyDescent="0.3">
      <c r="C28" s="68" t="s">
        <v>9</v>
      </c>
      <c r="D28" s="69"/>
      <c r="E28" s="70"/>
      <c r="F28" s="71"/>
      <c r="G28" s="58"/>
      <c r="H28" s="64"/>
    </row>
    <row r="29" spans="2:15" x14ac:dyDescent="0.3">
      <c r="C29" s="72" t="s">
        <v>78</v>
      </c>
      <c r="D29" s="5"/>
      <c r="E29" s="58"/>
      <c r="F29" s="73"/>
      <c r="G29" s="58"/>
      <c r="H29" s="64"/>
    </row>
    <row r="30" spans="2:15" x14ac:dyDescent="0.3">
      <c r="C30" s="72" t="s">
        <v>7</v>
      </c>
      <c r="D30" s="12"/>
      <c r="E30" s="74">
        <v>2000</v>
      </c>
      <c r="F30" s="73"/>
      <c r="G30" s="58"/>
      <c r="H30" s="64"/>
    </row>
    <row r="31" spans="2:15" ht="15" thickBot="1" x14ac:dyDescent="0.35">
      <c r="C31" s="72" t="s">
        <v>5</v>
      </c>
      <c r="D31" s="12"/>
      <c r="E31" s="65">
        <f>-F7</f>
        <v>800</v>
      </c>
      <c r="F31" s="73"/>
      <c r="G31" s="58"/>
      <c r="H31" s="64"/>
    </row>
    <row r="32" spans="2:15" ht="15" thickTop="1" x14ac:dyDescent="0.3">
      <c r="C32" s="75" t="s">
        <v>8</v>
      </c>
      <c r="D32" s="12"/>
      <c r="E32" s="12"/>
      <c r="F32" s="76">
        <f>SUM(E30:E31)</f>
        <v>2800</v>
      </c>
      <c r="G32" s="58"/>
      <c r="H32" s="64"/>
    </row>
    <row r="33" spans="3:9" ht="15" thickBot="1" x14ac:dyDescent="0.35">
      <c r="C33" s="72"/>
      <c r="D33" s="12"/>
      <c r="E33" s="74"/>
      <c r="F33" s="73"/>
      <c r="G33" s="58"/>
      <c r="H33" s="64"/>
    </row>
    <row r="34" spans="3:9" x14ac:dyDescent="0.3">
      <c r="C34" s="68" t="s">
        <v>10</v>
      </c>
      <c r="D34" s="77"/>
      <c r="E34" s="78"/>
      <c r="F34" s="71"/>
      <c r="G34" s="58"/>
      <c r="H34" s="64"/>
    </row>
    <row r="35" spans="3:9" x14ac:dyDescent="0.3">
      <c r="C35" s="72" t="str">
        <f>+C12</f>
        <v>Ingresos del giro percibidos</v>
      </c>
      <c r="D35" s="12"/>
      <c r="E35" s="74">
        <f>+F12</f>
        <v>9000</v>
      </c>
      <c r="F35" s="73"/>
      <c r="G35" s="58"/>
      <c r="H35" s="64"/>
    </row>
    <row r="36" spans="3:9" x14ac:dyDescent="0.3">
      <c r="C36" s="72" t="str">
        <f t="shared" ref="C36:C37" si="0">+C13</f>
        <v>Costo directo de los bienes y servicios</v>
      </c>
      <c r="D36" s="12"/>
      <c r="E36" s="66">
        <f>-F13</f>
        <v>-8500</v>
      </c>
      <c r="F36" s="73"/>
      <c r="G36" s="58"/>
      <c r="H36" s="64"/>
    </row>
    <row r="37" spans="3:9" ht="15" thickBot="1" x14ac:dyDescent="0.35">
      <c r="C37" s="72" t="str">
        <f t="shared" si="0"/>
        <v>Remuneraciones</v>
      </c>
      <c r="D37" s="12"/>
      <c r="E37" s="65">
        <f>-F14</f>
        <v>-2000</v>
      </c>
      <c r="F37" s="73"/>
      <c r="G37" s="58"/>
      <c r="H37" s="64"/>
    </row>
    <row r="38" spans="3:9" ht="15.6" thickTop="1" thickBot="1" x14ac:dyDescent="0.35">
      <c r="C38" s="75" t="s">
        <v>79</v>
      </c>
      <c r="D38" s="12"/>
      <c r="E38" s="12"/>
      <c r="F38" s="79">
        <f>SUM(E35:E37)</f>
        <v>-1500</v>
      </c>
      <c r="G38" s="58"/>
      <c r="H38" s="64"/>
    </row>
    <row r="39" spans="3:9" ht="15.6" thickTop="1" thickBot="1" x14ac:dyDescent="0.35">
      <c r="C39" s="72"/>
      <c r="D39" s="12"/>
      <c r="E39" s="74"/>
      <c r="F39" s="73"/>
      <c r="G39" s="58"/>
      <c r="H39" s="64"/>
    </row>
    <row r="40" spans="3:9" ht="15" thickBot="1" x14ac:dyDescent="0.35">
      <c r="C40" s="112" t="s">
        <v>73</v>
      </c>
      <c r="D40" s="113"/>
      <c r="E40" s="113"/>
      <c r="F40" s="67">
        <f>+F32+F38</f>
        <v>1300</v>
      </c>
      <c r="G40" s="58"/>
      <c r="H40" s="64"/>
    </row>
    <row r="41" spans="3:9" x14ac:dyDescent="0.3">
      <c r="C41" s="58"/>
      <c r="D41" s="58"/>
      <c r="E41" s="58"/>
      <c r="F41" s="8"/>
      <c r="G41" s="58"/>
      <c r="H41" s="64"/>
    </row>
    <row r="42" spans="3:9" x14ac:dyDescent="0.3">
      <c r="C42" s="58"/>
      <c r="D42" s="58"/>
      <c r="E42" s="58"/>
      <c r="F42" s="8"/>
      <c r="G42" s="58"/>
      <c r="H42" s="64"/>
    </row>
    <row r="43" spans="3:9" x14ac:dyDescent="0.3">
      <c r="D43" s="12"/>
      <c r="E43" s="12"/>
      <c r="F43" s="1"/>
      <c r="G43" s="6"/>
    </row>
    <row r="44" spans="3:9" x14ac:dyDescent="0.3">
      <c r="I44" s="6"/>
    </row>
    <row r="47" spans="3:9" x14ac:dyDescent="0.3">
      <c r="C47" s="57" t="s">
        <v>67</v>
      </c>
    </row>
  </sheetData>
  <mergeCells count="5">
    <mergeCell ref="C2:J2"/>
    <mergeCell ref="C5:E5"/>
    <mergeCell ref="C11:E11"/>
    <mergeCell ref="C20:E20"/>
    <mergeCell ref="C40:E40"/>
  </mergeCells>
  <hyperlinks>
    <hyperlink ref="J4" location="Indice!A1" display="Ir al indice" xr:uid="{00000000-0004-0000-0600-000000000000}"/>
  </hyperlinks>
  <pageMargins left="0.31" right="0.48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R28"/>
  <sheetViews>
    <sheetView topLeftCell="A10" zoomScale="130" zoomScaleNormal="130" workbookViewId="0">
      <selection activeCell="J4" sqref="J4"/>
    </sheetView>
  </sheetViews>
  <sheetFormatPr baseColWidth="10" defaultColWidth="11.44140625" defaultRowHeight="14.4" x14ac:dyDescent="0.3"/>
  <cols>
    <col min="1" max="1" width="2.33203125" style="1" customWidth="1"/>
    <col min="2" max="2" width="4.33203125" style="1" customWidth="1"/>
    <col min="3" max="3" width="17.33203125" style="1" customWidth="1"/>
    <col min="4" max="4" width="12.44140625" style="1" customWidth="1"/>
    <col min="5" max="5" width="19.33203125" style="1" customWidth="1"/>
    <col min="6" max="6" width="8.6640625" style="2" customWidth="1"/>
    <col min="7" max="7" width="3.44140625" style="1" bestFit="1" customWidth="1"/>
    <col min="8" max="8" width="12.5546875" style="1" customWidth="1"/>
    <col min="9" max="9" width="4.5546875" style="1" customWidth="1"/>
    <col min="10" max="10" width="16.33203125" style="1" customWidth="1"/>
    <col min="11" max="12" width="14.5546875" style="1" customWidth="1"/>
    <col min="13" max="13" width="7.44140625" style="1" customWidth="1"/>
    <col min="14" max="14" width="11.44140625" style="1"/>
    <col min="15" max="15" width="3.44140625" style="1" bestFit="1" customWidth="1"/>
    <col min="16" max="16" width="1.5546875" style="1" customWidth="1"/>
    <col min="17" max="17" width="14" style="1" customWidth="1"/>
    <col min="18" max="18" width="8.33203125" style="1" customWidth="1"/>
    <col min="19" max="16384" width="11.44140625" style="1"/>
  </cols>
  <sheetData>
    <row r="1" spans="2:18" ht="10.95" customHeight="1" x14ac:dyDescent="0.35">
      <c r="C1" s="16"/>
    </row>
    <row r="2" spans="2:18" ht="18" customHeight="1" x14ac:dyDescent="0.35">
      <c r="B2" s="3" t="s">
        <v>70</v>
      </c>
      <c r="C2" s="102" t="s">
        <v>108</v>
      </c>
      <c r="D2" s="102"/>
      <c r="E2" s="102"/>
      <c r="F2" s="102"/>
      <c r="G2" s="102"/>
      <c r="H2" s="102"/>
      <c r="I2" s="102"/>
      <c r="J2" s="102"/>
    </row>
    <row r="3" spans="2:18" ht="7.35" customHeight="1" x14ac:dyDescent="0.3"/>
    <row r="4" spans="2:18" ht="15" thickBot="1" x14ac:dyDescent="0.35">
      <c r="B4" s="3" t="s">
        <v>55</v>
      </c>
      <c r="C4" s="3" t="s">
        <v>48</v>
      </c>
      <c r="D4" s="3"/>
      <c r="E4" s="3"/>
      <c r="J4" s="19" t="s">
        <v>60</v>
      </c>
    </row>
    <row r="5" spans="2:18" ht="15" thickBot="1" x14ac:dyDescent="0.35">
      <c r="C5" s="100" t="s">
        <v>4</v>
      </c>
      <c r="D5" s="100"/>
      <c r="E5" s="101"/>
      <c r="F5" s="17" t="s">
        <v>40</v>
      </c>
    </row>
    <row r="6" spans="2:18" x14ac:dyDescent="0.3">
      <c r="C6" s="85" t="s">
        <v>86</v>
      </c>
      <c r="D6" s="14"/>
      <c r="E6" s="14"/>
      <c r="F6" s="29">
        <v>2500</v>
      </c>
    </row>
    <row r="7" spans="2:18" x14ac:dyDescent="0.3">
      <c r="C7" s="93" t="s">
        <v>106</v>
      </c>
      <c r="D7" s="12"/>
      <c r="E7" s="80">
        <v>2.7E-2</v>
      </c>
      <c r="F7" s="55"/>
    </row>
    <row r="8" spans="2:18" ht="15" thickBot="1" x14ac:dyDescent="0.35">
      <c r="C8" s="27" t="s">
        <v>43</v>
      </c>
      <c r="D8" s="28"/>
      <c r="E8" s="28"/>
      <c r="F8" s="31">
        <v>5000</v>
      </c>
    </row>
    <row r="9" spans="2:18" x14ac:dyDescent="0.3">
      <c r="E9" s="12"/>
    </row>
    <row r="10" spans="2:18" ht="15" thickBot="1" x14ac:dyDescent="0.35">
      <c r="B10" s="3" t="s">
        <v>56</v>
      </c>
      <c r="C10" s="4" t="s">
        <v>52</v>
      </c>
      <c r="D10" s="4"/>
      <c r="E10" s="13"/>
      <c r="H10" s="7"/>
    </row>
    <row r="11" spans="2:18" ht="29.4" thickBot="1" x14ac:dyDescent="0.35">
      <c r="C11" s="100" t="s">
        <v>4</v>
      </c>
      <c r="D11" s="100"/>
      <c r="E11" s="100"/>
      <c r="F11" s="20" t="s">
        <v>40</v>
      </c>
      <c r="G11" s="20"/>
      <c r="H11" s="21" t="s">
        <v>50</v>
      </c>
    </row>
    <row r="12" spans="2:18" x14ac:dyDescent="0.3">
      <c r="C12" s="26" t="s">
        <v>6</v>
      </c>
      <c r="D12" s="15"/>
      <c r="E12" s="15"/>
      <c r="F12" s="29">
        <v>6000</v>
      </c>
      <c r="G12" s="38" t="s">
        <v>1</v>
      </c>
      <c r="H12" s="34" t="s">
        <v>42</v>
      </c>
    </row>
    <row r="13" spans="2:18" ht="15" thickBot="1" x14ac:dyDescent="0.35">
      <c r="C13" s="32" t="s">
        <v>0</v>
      </c>
      <c r="D13" s="22"/>
      <c r="E13" s="22"/>
      <c r="F13" s="40">
        <v>2000</v>
      </c>
      <c r="G13" s="41" t="s">
        <v>2</v>
      </c>
      <c r="H13" s="35" t="s">
        <v>17</v>
      </c>
    </row>
    <row r="14" spans="2:18" ht="15" thickBot="1" x14ac:dyDescent="0.35">
      <c r="C14" s="24" t="s">
        <v>21</v>
      </c>
      <c r="D14" s="25"/>
      <c r="E14" s="25"/>
      <c r="F14" s="42">
        <f>+F12+-F13</f>
        <v>4000</v>
      </c>
      <c r="G14" s="43" t="s">
        <v>3</v>
      </c>
      <c r="H14" s="36" t="s">
        <v>22</v>
      </c>
      <c r="R14" s="3"/>
    </row>
    <row r="15" spans="2:18" ht="15" thickBot="1" x14ac:dyDescent="0.35">
      <c r="C15" s="33" t="s">
        <v>83</v>
      </c>
      <c r="D15" s="23"/>
      <c r="E15" s="23"/>
      <c r="F15" s="44">
        <f>+ROUND(F8*E7,0)</f>
        <v>135</v>
      </c>
      <c r="G15" s="41" t="s">
        <v>2</v>
      </c>
      <c r="H15" s="35" t="s">
        <v>81</v>
      </c>
      <c r="N15" s="5"/>
      <c r="O15" s="5"/>
    </row>
    <row r="16" spans="2:18" ht="15" thickBot="1" x14ac:dyDescent="0.35">
      <c r="C16" s="24" t="s">
        <v>20</v>
      </c>
      <c r="D16" s="25"/>
      <c r="E16" s="25"/>
      <c r="F16" s="42">
        <f>+F14-F15</f>
        <v>3865</v>
      </c>
      <c r="G16" s="43" t="s">
        <v>3</v>
      </c>
      <c r="H16" s="36" t="s">
        <v>19</v>
      </c>
      <c r="N16" s="2"/>
      <c r="O16" s="2"/>
    </row>
    <row r="17" spans="2:15" x14ac:dyDescent="0.3">
      <c r="E17" s="12"/>
      <c r="N17" s="2"/>
      <c r="O17" s="2"/>
    </row>
    <row r="18" spans="2:15" ht="15" thickBot="1" x14ac:dyDescent="0.35">
      <c r="B18" s="3" t="s">
        <v>57</v>
      </c>
      <c r="C18" s="4" t="s">
        <v>53</v>
      </c>
      <c r="D18" s="4"/>
      <c r="E18" s="13"/>
      <c r="F18" s="4"/>
      <c r="G18" s="4"/>
      <c r="I18" s="7"/>
      <c r="K18" s="7"/>
      <c r="N18" s="2"/>
      <c r="O18" s="2"/>
    </row>
    <row r="19" spans="2:15" ht="29.4" thickBot="1" x14ac:dyDescent="0.35">
      <c r="C19" s="100" t="s">
        <v>4</v>
      </c>
      <c r="D19" s="100"/>
      <c r="E19" s="100"/>
      <c r="F19" s="20" t="s">
        <v>40</v>
      </c>
      <c r="G19" s="20"/>
      <c r="H19" s="21" t="s">
        <v>54</v>
      </c>
    </row>
    <row r="20" spans="2:15" x14ac:dyDescent="0.3">
      <c r="C20" s="85" t="s">
        <v>88</v>
      </c>
      <c r="D20" s="14"/>
      <c r="E20" s="50"/>
      <c r="F20" s="29">
        <f>+F8</f>
        <v>5000</v>
      </c>
      <c r="G20" s="38" t="s">
        <v>1</v>
      </c>
      <c r="H20" s="46" t="s">
        <v>11</v>
      </c>
    </row>
    <row r="21" spans="2:15" x14ac:dyDescent="0.3">
      <c r="C21" s="81" t="str">
        <f>+C15</f>
        <v>Corrección monetaria CPT inicial</v>
      </c>
      <c r="D21" s="82"/>
      <c r="E21" s="83"/>
      <c r="F21" s="44">
        <f>+F15</f>
        <v>135</v>
      </c>
      <c r="G21" s="39" t="s">
        <v>1</v>
      </c>
      <c r="H21" s="47" t="s">
        <v>41</v>
      </c>
    </row>
    <row r="22" spans="2:15" ht="15" thickBot="1" x14ac:dyDescent="0.35">
      <c r="C22" s="26" t="str">
        <f>+C16</f>
        <v>RLI afecta IDPC</v>
      </c>
      <c r="D22" s="15"/>
      <c r="E22" s="51"/>
      <c r="F22" s="30">
        <f>+F16</f>
        <v>3865</v>
      </c>
      <c r="G22" s="39" t="s">
        <v>1</v>
      </c>
      <c r="H22" s="47" t="s">
        <v>12</v>
      </c>
    </row>
    <row r="23" spans="2:15" ht="15" thickBot="1" x14ac:dyDescent="0.35">
      <c r="C23" s="24" t="s">
        <v>14</v>
      </c>
      <c r="D23" s="25"/>
      <c r="E23" s="53"/>
      <c r="F23" s="42">
        <f>+F20+F22+F21</f>
        <v>9000</v>
      </c>
      <c r="G23" s="43" t="s">
        <v>3</v>
      </c>
      <c r="H23" s="49" t="s">
        <v>15</v>
      </c>
    </row>
    <row r="24" spans="2:15" x14ac:dyDescent="0.3">
      <c r="D24" s="12"/>
      <c r="E24" s="12"/>
      <c r="F24" s="1"/>
      <c r="G24" s="6"/>
    </row>
    <row r="25" spans="2:15" x14ac:dyDescent="0.3">
      <c r="I25" s="6"/>
    </row>
    <row r="28" spans="2:15" x14ac:dyDescent="0.3">
      <c r="C28" s="57" t="s">
        <v>67</v>
      </c>
    </row>
  </sheetData>
  <mergeCells count="4">
    <mergeCell ref="C2:J2"/>
    <mergeCell ref="C5:E5"/>
    <mergeCell ref="C11:E11"/>
    <mergeCell ref="C19:E19"/>
  </mergeCells>
  <hyperlinks>
    <hyperlink ref="J4" location="Indice!A1" display="Ir al indice" xr:uid="{00000000-0004-0000-0700-000000000000}"/>
  </hyperlinks>
  <pageMargins left="0.31" right="0.48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5</vt:i4>
      </vt:variant>
    </vt:vector>
  </HeadingPairs>
  <TitlesOfParts>
    <vt:vector size="13" baseType="lpstr">
      <vt:lpstr>Indice</vt:lpstr>
      <vt:lpstr>1.-Dividendos percibidos </vt:lpstr>
      <vt:lpstr>2.-Dividendos distribuidos</vt:lpstr>
      <vt:lpstr>3.- GR art.21 LIR</vt:lpstr>
      <vt:lpstr>4.-Incentivo al ahorro art. 14E</vt:lpstr>
      <vt:lpstr>5.-INR</vt:lpstr>
      <vt:lpstr>6.- Pérdidas de arrastre</vt:lpstr>
      <vt:lpstr>7.- Corrección monetaria CPTi</vt:lpstr>
      <vt:lpstr>'3.- GR art.21 LIR'!_Hlt284861986</vt:lpstr>
      <vt:lpstr>'3.- GR art.21 LIR'!_Hlt284861998</vt:lpstr>
      <vt:lpstr>'5.-INR'!Área_de_impresión</vt:lpstr>
      <vt:lpstr>'6.- Pérdidas de arrastre'!Área_de_impresión</vt:lpstr>
      <vt:lpstr>'7.- Corrección monetaria CPTi'!Área_de_impresión</vt:lpstr>
    </vt:vector>
  </TitlesOfParts>
  <Company>Servicio de Impuestos Internos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Estephany Sanchez Diaz</dc:creator>
  <cp:lastModifiedBy>contacto silvacorrea consultora</cp:lastModifiedBy>
  <cp:lastPrinted>2021-03-24T20:00:06Z</cp:lastPrinted>
  <dcterms:created xsi:type="dcterms:W3CDTF">2021-02-08T12:22:46Z</dcterms:created>
  <dcterms:modified xsi:type="dcterms:W3CDTF">2021-04-20T18:43:27Z</dcterms:modified>
</cp:coreProperties>
</file>